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320" windowHeight="11760" firstSheet="5" activeTab="5"/>
  </bookViews>
  <sheets>
    <sheet name="Методика 1" sheetId="1" r:id="rId1"/>
    <sheet name="Журнал психологического тест-ия" sheetId="2" r:id="rId2"/>
    <sheet name="Инвентарный журнал" sheetId="3" r:id="rId3"/>
    <sheet name="Рассадка детей в классе" sheetId="4" r:id="rId4"/>
    <sheet name="Список тестирующихся " sheetId="5" r:id="rId5"/>
    <sheet name="Рейтинговая оценка  " sheetId="6" r:id="rId6"/>
  </sheets>
  <calcPr calcId="145621"/>
</workbook>
</file>

<file path=xl/calcChain.xml><?xml version="1.0" encoding="utf-8"?>
<calcChain xmlns="http://schemas.openxmlformats.org/spreadsheetml/2006/main">
  <c r="O5" i="6" l="1"/>
  <c r="O6" i="6"/>
  <c r="O7" i="6"/>
  <c r="O8" i="6"/>
  <c r="O9" i="6"/>
  <c r="O10" i="6"/>
  <c r="O11" i="6"/>
  <c r="O12" i="6"/>
  <c r="O13" i="6"/>
  <c r="O4" i="6"/>
  <c r="M5" i="6" l="1"/>
  <c r="M6" i="6"/>
  <c r="M7" i="6"/>
  <c r="M8" i="6"/>
  <c r="M9" i="6"/>
  <c r="M10" i="6"/>
  <c r="M12" i="6"/>
  <c r="M13" i="6"/>
  <c r="M4" i="6"/>
  <c r="K16" i="6"/>
  <c r="E16" i="6"/>
  <c r="K15" i="6"/>
  <c r="J15" i="6"/>
  <c r="I15" i="6"/>
  <c r="I16" i="6" s="1"/>
  <c r="L18" i="6" s="1"/>
  <c r="H15" i="6"/>
  <c r="G15" i="6"/>
  <c r="F15" i="6"/>
  <c r="E15" i="6"/>
  <c r="D15" i="6"/>
  <c r="C15" i="6"/>
  <c r="B15" i="6"/>
  <c r="L5" i="6"/>
  <c r="L6" i="6"/>
  <c r="L7" i="6"/>
  <c r="L8" i="6"/>
  <c r="L9" i="6"/>
  <c r="L10" i="6"/>
  <c r="L11" i="6"/>
  <c r="L12" i="6"/>
  <c r="L13" i="6"/>
  <c r="L4" i="6"/>
  <c r="N4" i="6" l="1"/>
  <c r="N5" i="6"/>
  <c r="N6" i="6"/>
  <c r="N7" i="6"/>
  <c r="N8" i="6"/>
  <c r="N9" i="6"/>
  <c r="N10" i="6"/>
  <c r="N11" i="6"/>
  <c r="N12" i="6"/>
  <c r="N13" i="6"/>
  <c r="M11" i="6"/>
  <c r="F6" i="3"/>
  <c r="F7" i="3"/>
  <c r="F8" i="3"/>
  <c r="F9" i="3"/>
  <c r="F10" i="3"/>
  <c r="F11" i="3"/>
  <c r="F12" i="3"/>
  <c r="F13" i="3"/>
  <c r="F5" i="3"/>
  <c r="H3" i="2"/>
  <c r="H4" i="2"/>
  <c r="H5" i="2"/>
  <c r="H6" i="2"/>
  <c r="H7" i="2"/>
  <c r="H8" i="2"/>
  <c r="H9" i="2"/>
  <c r="H10" i="2"/>
  <c r="H11" i="2"/>
  <c r="H2" i="2"/>
  <c r="G3" i="2"/>
  <c r="G4" i="2"/>
  <c r="G5" i="2"/>
  <c r="G6" i="2"/>
  <c r="G7" i="2"/>
  <c r="G8" i="2"/>
  <c r="G9" i="2"/>
  <c r="G10" i="2"/>
  <c r="G11" i="2"/>
  <c r="G2" i="2"/>
  <c r="F14" i="3" l="1"/>
  <c r="B20" i="1"/>
  <c r="B19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comments1.xml><?xml version="1.0" encoding="utf-8"?>
<comments xmlns="http://schemas.openxmlformats.org/spreadsheetml/2006/main">
  <authors>
    <author>student-09-326</author>
  </authors>
  <commentList>
    <comment ref="B9" authorId="0">
      <text>
        <r>
          <rPr>
            <sz val="9"/>
            <color indexed="81"/>
            <rFont val="Tahoma"/>
            <family val="2"/>
            <charset val="204"/>
          </rPr>
          <t>Аня долго болела и нуждается в помощи.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 xml:space="preserve">Петр может быть неуравновешенным
</t>
        </r>
      </text>
    </comment>
    <comment ref="D9" authorId="0">
      <text>
        <r>
          <rPr>
            <sz val="9"/>
            <color indexed="81"/>
            <rFont val="Tahoma"/>
            <family val="2"/>
            <charset val="204"/>
          </rPr>
          <t xml:space="preserve">У Павла проблемы со </t>
        </r>
        <r>
          <rPr>
            <b/>
            <i/>
            <sz val="9"/>
            <color indexed="81"/>
            <rFont val="Tahoma"/>
            <family val="2"/>
            <charset val="204"/>
          </rPr>
          <t>зрением</t>
        </r>
        <r>
          <rPr>
            <sz val="9"/>
            <color indexed="81"/>
            <rFont val="Tahoma"/>
            <family val="2"/>
            <charset val="204"/>
          </rPr>
          <t xml:space="preserve">,он должен сидеть близко.
</t>
        </r>
      </text>
    </comment>
    <comment ref="D12" authorId="0">
      <text>
        <r>
          <rPr>
            <sz val="9"/>
            <color indexed="81"/>
            <rFont val="Tahoma"/>
            <family val="2"/>
            <charset val="204"/>
          </rPr>
          <t xml:space="preserve">Костя,как правило,много </t>
        </r>
        <r>
          <rPr>
            <i/>
            <sz val="9"/>
            <color indexed="81"/>
            <rFont val="Tahoma"/>
            <family val="2"/>
            <charset val="204"/>
          </rPr>
          <t>разговаривает.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student-09-326</author>
  </authors>
  <commentList>
    <comment ref="AB5" authorId="0">
      <text>
        <r>
          <rPr>
            <b/>
            <sz val="9"/>
            <color indexed="81"/>
            <rFont val="Tahoma"/>
            <family val="2"/>
            <charset val="204"/>
          </rPr>
          <t>Участвовал в соревнованиях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04"/>
          </rPr>
          <t>Болел.Есть справка</t>
        </r>
      </text>
    </comment>
    <comment ref="V7" authorId="0">
      <text>
        <r>
          <rPr>
            <b/>
            <sz val="9"/>
            <color indexed="81"/>
            <rFont val="Tahoma"/>
            <family val="2"/>
            <charset val="204"/>
          </rPr>
          <t>Болела.Записка родителей</t>
        </r>
      </text>
    </comment>
    <comment ref="R8" authorId="0">
      <text>
        <r>
          <rPr>
            <b/>
            <sz val="9"/>
            <color indexed="81"/>
            <rFont val="Tahoma"/>
            <family val="2"/>
            <charset val="204"/>
          </rPr>
          <t>Был у врача</t>
        </r>
      </text>
    </comment>
  </commentList>
</comments>
</file>

<file path=xl/sharedStrings.xml><?xml version="1.0" encoding="utf-8"?>
<sst xmlns="http://schemas.openxmlformats.org/spreadsheetml/2006/main" count="208" uniqueCount="164">
  <si>
    <t>Ф.И.О.</t>
  </si>
  <si>
    <t>№</t>
  </si>
  <si>
    <t>Антонова</t>
  </si>
  <si>
    <t>Буланова</t>
  </si>
  <si>
    <t>Васильев</t>
  </si>
  <si>
    <t>Дятлова</t>
  </si>
  <si>
    <t>Иглов</t>
  </si>
  <si>
    <t>Климов</t>
  </si>
  <si>
    <t>Леонов</t>
  </si>
  <si>
    <t>Ниткина</t>
  </si>
  <si>
    <t>Орехов</t>
  </si>
  <si>
    <t>Орфеева</t>
  </si>
  <si>
    <t>Павлов</t>
  </si>
  <si>
    <t>Родных</t>
  </si>
  <si>
    <t>Семенчук</t>
  </si>
  <si>
    <t>Тимофеева</t>
  </si>
  <si>
    <t>Устюгова</t>
  </si>
  <si>
    <t>Качества личности / выбор</t>
  </si>
  <si>
    <t>Сумма выборов</t>
  </si>
  <si>
    <t>C</t>
  </si>
  <si>
    <t xml:space="preserve">Фамилия </t>
  </si>
  <si>
    <t>Тест 1</t>
  </si>
  <si>
    <t xml:space="preserve">Тест 2 </t>
  </si>
  <si>
    <t>Тест 3</t>
  </si>
  <si>
    <t xml:space="preserve">Тест 4 </t>
  </si>
  <si>
    <t xml:space="preserve">Средний показатель </t>
  </si>
  <si>
    <t>Прошел/не прошел тестирование</t>
  </si>
  <si>
    <t>Акимова</t>
  </si>
  <si>
    <t>Анисимов</t>
  </si>
  <si>
    <t>Балаев</t>
  </si>
  <si>
    <t>Бореев</t>
  </si>
  <si>
    <t>Боркут</t>
  </si>
  <si>
    <t xml:space="preserve">Воронова </t>
  </si>
  <si>
    <t>Ворошилов</t>
  </si>
  <si>
    <t>Иванов</t>
  </si>
  <si>
    <t>Попов</t>
  </si>
  <si>
    <t>Щербакова</t>
  </si>
  <si>
    <t>Кабинет</t>
  </si>
  <si>
    <t>Инвентарный журнал каб. 306</t>
  </si>
  <si>
    <t xml:space="preserve">Наименование предмета </t>
  </si>
  <si>
    <t>Номер предмета или описание</t>
  </si>
  <si>
    <t>Количество</t>
  </si>
  <si>
    <t xml:space="preserve">Стоимость за предмет </t>
  </si>
  <si>
    <t>Итоговая сумма</t>
  </si>
  <si>
    <t>книги</t>
  </si>
  <si>
    <t>оборудование</t>
  </si>
  <si>
    <t>мебель</t>
  </si>
  <si>
    <t>материалы</t>
  </si>
  <si>
    <t>Энциклопедический словарь</t>
  </si>
  <si>
    <t>интерактивная доска</t>
  </si>
  <si>
    <t>принтер</t>
  </si>
  <si>
    <t>монитор</t>
  </si>
  <si>
    <t xml:space="preserve">компьютер </t>
  </si>
  <si>
    <t>стол ученический</t>
  </si>
  <si>
    <t>карандаш</t>
  </si>
  <si>
    <t>маркер</t>
  </si>
  <si>
    <t>5-85270-324-9</t>
  </si>
  <si>
    <t>TraceBoard 6060B</t>
  </si>
  <si>
    <t>xerox Phaser 3124</t>
  </si>
  <si>
    <t>ViewSonic VA2213w</t>
  </si>
  <si>
    <t>Intel® Core™2 Duo E7400</t>
  </si>
  <si>
    <t xml:space="preserve">ДСП ламинированная на металлических опорах </t>
  </si>
  <si>
    <t>Фанера на металлическом каркасе</t>
  </si>
  <si>
    <t>карандаш чернографитный</t>
  </si>
  <si>
    <t>комплект маркеров для интерактивной доски 4 цвета</t>
  </si>
  <si>
    <t xml:space="preserve">Общая сумма </t>
  </si>
  <si>
    <t>Столбец1</t>
  </si>
  <si>
    <t>Столбец2</t>
  </si>
  <si>
    <t>Столбец3</t>
  </si>
  <si>
    <t>Столбец4</t>
  </si>
  <si>
    <t>Столбец5</t>
  </si>
  <si>
    <t>Столбец6</t>
  </si>
  <si>
    <t xml:space="preserve">Входная дверь </t>
  </si>
  <si>
    <t>Доска</t>
  </si>
  <si>
    <t>Окна</t>
  </si>
  <si>
    <t xml:space="preserve">Нестерова Аня Антонов Семен </t>
  </si>
  <si>
    <t>Петров Сергей Семенова Надежда</t>
  </si>
  <si>
    <t>Андреева Вика Иванова Светлана</t>
  </si>
  <si>
    <t>Александров Саша Иванов Иван</t>
  </si>
  <si>
    <t>Сергеева Настя Костин Петр</t>
  </si>
  <si>
    <t>Миронова Ирина Кирилов Петр</t>
  </si>
  <si>
    <t>Алексеева Ксения Киселев Олег</t>
  </si>
  <si>
    <t>Сидорова Таня Федоров Станислав</t>
  </si>
  <si>
    <t>Ильина Аня Богданов Павел</t>
  </si>
  <si>
    <t>Павлова Ольга Сайров Дмитрий</t>
  </si>
  <si>
    <t>Бирюкова Нина Леонидов Илья</t>
  </si>
  <si>
    <t>Александрова Ольга Филонов Костя</t>
  </si>
  <si>
    <t>Константинова Яна Витин Максим</t>
  </si>
  <si>
    <t>Сведения об учащихся</t>
  </si>
  <si>
    <t>Фамилия</t>
  </si>
  <si>
    <t xml:space="preserve">Имя </t>
  </si>
  <si>
    <t>День рождения</t>
  </si>
  <si>
    <t>Адрес</t>
  </si>
  <si>
    <t>Телефон</t>
  </si>
  <si>
    <t>Имена родителей</t>
  </si>
  <si>
    <t>Алешин</t>
  </si>
  <si>
    <t>Бояринцев</t>
  </si>
  <si>
    <t>Водянова</t>
  </si>
  <si>
    <t>Григорьев</t>
  </si>
  <si>
    <t>Дмитриев</t>
  </si>
  <si>
    <t xml:space="preserve">Дмитрий </t>
  </si>
  <si>
    <t>Олег</t>
  </si>
  <si>
    <t>Ирина</t>
  </si>
  <si>
    <t>Иван</t>
  </si>
  <si>
    <t>Андрей</t>
  </si>
  <si>
    <t>ул.Алексеевская д.120 кв.66</t>
  </si>
  <si>
    <t>ул.Мира д.12 кв.56</t>
  </si>
  <si>
    <t>ул.Пушкина д.144 кв.56</t>
  </si>
  <si>
    <t>ул.Вознесенская д.43</t>
  </si>
  <si>
    <t>ул.Свободы д.12 кв.35</t>
  </si>
  <si>
    <t>123-67-88</t>
  </si>
  <si>
    <t>234-57-09</t>
  </si>
  <si>
    <t>123-45-98</t>
  </si>
  <si>
    <t>123-88-78</t>
  </si>
  <si>
    <t>234-66-43</t>
  </si>
  <si>
    <t>Анна Митрофановна Алексей Николаевич</t>
  </si>
  <si>
    <t>Татьяна Алексеевна Владимир Павлович</t>
  </si>
  <si>
    <t>Ирина Ивановна Станислав Петрович</t>
  </si>
  <si>
    <t>Надежда Петровна Сергей Николаевич</t>
  </si>
  <si>
    <t xml:space="preserve">Ольга Петровна Владислав Андреевич </t>
  </si>
  <si>
    <t>Журнал посещаемости</t>
  </si>
  <si>
    <t>Имя</t>
  </si>
  <si>
    <t>Декабрь 1-5</t>
  </si>
  <si>
    <t>Декабрь 22-26</t>
  </si>
  <si>
    <t xml:space="preserve">Водянова </t>
  </si>
  <si>
    <t>Дмитрий</t>
  </si>
  <si>
    <t>Пн</t>
  </si>
  <si>
    <t>Вт</t>
  </si>
  <si>
    <t>Ср</t>
  </si>
  <si>
    <t>Чт</t>
  </si>
  <si>
    <t>Пт</t>
  </si>
  <si>
    <t>н</t>
  </si>
  <si>
    <t>о</t>
  </si>
  <si>
    <t>Декабрь 15-18</t>
  </si>
  <si>
    <t>Декабрь8-12</t>
  </si>
  <si>
    <r>
      <rPr>
        <b/>
        <sz val="11"/>
        <color theme="1"/>
        <rFont val="Calibri"/>
        <family val="2"/>
        <charset val="204"/>
        <scheme val="minor"/>
      </rPr>
      <t>н</t>
    </r>
    <r>
      <rPr>
        <sz val="11"/>
        <color theme="1"/>
        <rFont val="Calibri"/>
        <family val="2"/>
        <charset val="204"/>
        <scheme val="minor"/>
      </rPr>
      <t>-не был</t>
    </r>
  </si>
  <si>
    <r>
      <rPr>
        <b/>
        <sz val="11"/>
        <color theme="1"/>
        <rFont val="Calibri"/>
        <family val="2"/>
        <charset val="204"/>
        <scheme val="minor"/>
      </rPr>
      <t>о</t>
    </r>
    <r>
      <rPr>
        <sz val="11"/>
        <color theme="1"/>
        <rFont val="Calibri"/>
        <family val="2"/>
        <charset val="204"/>
        <scheme val="minor"/>
      </rPr>
      <t>-опоздал</t>
    </r>
  </si>
  <si>
    <t>Итоги психологической работы</t>
  </si>
  <si>
    <t>Фамилия,имя</t>
  </si>
  <si>
    <t>Психологический опрос</t>
  </si>
  <si>
    <t>Психологический тренинг</t>
  </si>
  <si>
    <t>Инд.результаты</t>
  </si>
  <si>
    <t>Инд.результаты(макс.12)</t>
  </si>
  <si>
    <t xml:space="preserve">Итог в баллах </t>
  </si>
  <si>
    <t>Итог в %</t>
  </si>
  <si>
    <t>Ранг</t>
  </si>
  <si>
    <t xml:space="preserve">Оценка уровня психологического комфорта </t>
  </si>
  <si>
    <t>Алексеев Алексей</t>
  </si>
  <si>
    <t>Антонов Антон</t>
  </si>
  <si>
    <t>Андреев Михаил</t>
  </si>
  <si>
    <t>Зайцев Игорь</t>
  </si>
  <si>
    <t>Иванов Иван</t>
  </si>
  <si>
    <t>Лебедев Иван</t>
  </si>
  <si>
    <t>Петров Александр</t>
  </si>
  <si>
    <t>Соколов Сергей</t>
  </si>
  <si>
    <t xml:space="preserve">Свириденко Максим </t>
  </si>
  <si>
    <t>Васильев Игорь</t>
  </si>
  <si>
    <t>Всего</t>
  </si>
  <si>
    <t>Макс_колич_баллов</t>
  </si>
  <si>
    <r>
      <rPr>
        <b/>
        <sz val="11"/>
        <rFont val="Calibri"/>
        <family val="2"/>
        <charset val="204"/>
        <scheme val="minor"/>
      </rPr>
      <t>ИТОГО</t>
    </r>
    <r>
      <rPr>
        <sz val="11"/>
        <color theme="1"/>
        <rFont val="Calibri"/>
        <family val="2"/>
        <charset val="204"/>
        <scheme val="minor"/>
      </rPr>
      <t xml:space="preserve"> _максимум</t>
    </r>
  </si>
  <si>
    <t>Вид деятельности</t>
  </si>
  <si>
    <t>Максимальное кол-во баллов</t>
  </si>
  <si>
    <t>Оценка</t>
  </si>
  <si>
    <t xml:space="preserve">Критерий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</si>
</sst>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;[Red]\-#,##0&quot;р.&quot;"/>
    <numFmt numFmtId="165" formatCode="#,##0.00&quot;р.&quot;;[Red]\-#,##0.00&quot;р.&quot;"/>
  </numFmts>
  <fonts count="19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  <font>
      <b/>
      <i/>
      <sz val="9"/>
      <color indexed="81"/>
      <name val="Tahoma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11">
    <xf numFmtId="0" fontId="0" fillId="0" borderId="0"/>
    <xf numFmtId="0" fontId="1" fillId="0" borderId="2" applyNumberFormat="0" applyFill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4" applyNumberFormat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0" borderId="1" xfId="0" applyBorder="1" applyAlignment="1">
      <alignment textRotation="90" wrapText="1"/>
    </xf>
    <xf numFmtId="9" fontId="0" fillId="0" borderId="1" xfId="0" applyNumberFormat="1" applyBorder="1"/>
    <xf numFmtId="0" fontId="0" fillId="0" borderId="0" xfId="0" applyBorder="1"/>
    <xf numFmtId="0" fontId="0" fillId="0" borderId="0" xfId="0" applyAlignment="1">
      <alignment wrapText="1"/>
    </xf>
    <xf numFmtId="165" fontId="0" fillId="0" borderId="0" xfId="0" applyNumberFormat="1"/>
    <xf numFmtId="164" fontId="0" fillId="0" borderId="0" xfId="0" applyNumberFormat="1"/>
    <xf numFmtId="0" fontId="1" fillId="0" borderId="2" xfId="1"/>
    <xf numFmtId="0" fontId="5" fillId="5" borderId="4" xfId="5"/>
    <xf numFmtId="165" fontId="5" fillId="5" borderId="4" xfId="5" applyNumberFormat="1"/>
    <xf numFmtId="0" fontId="7" fillId="6" borderId="3" xfId="6" applyBorder="1"/>
    <xf numFmtId="0" fontId="0" fillId="0" borderId="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1" fillId="0" borderId="0" xfId="1" applyBorder="1"/>
    <xf numFmtId="0" fontId="16" fillId="4" borderId="1" xfId="4" applyFont="1" applyBorder="1" applyAlignment="1"/>
    <xf numFmtId="0" fontId="16" fillId="3" borderId="1" xfId="3" applyFont="1" applyBorder="1" applyAlignment="1"/>
    <xf numFmtId="0" fontId="16" fillId="2" borderId="1" xfId="2" applyFont="1" applyBorder="1"/>
    <xf numFmtId="0" fontId="16" fillId="4" borderId="1" xfId="4" applyFont="1" applyBorder="1"/>
    <xf numFmtId="0" fontId="16" fillId="3" borderId="1" xfId="3" applyFont="1" applyBorder="1"/>
    <xf numFmtId="0" fontId="16" fillId="7" borderId="4" xfId="7" applyFont="1" applyBorder="1"/>
    <xf numFmtId="0" fontId="6" fillId="0" borderId="1" xfId="0" applyFont="1" applyBorder="1"/>
    <xf numFmtId="0" fontId="16" fillId="7" borderId="9" xfId="7" applyFont="1" applyBorder="1"/>
    <xf numFmtId="0" fontId="18" fillId="0" borderId="0" xfId="0" applyFont="1"/>
    <xf numFmtId="0" fontId="4" fillId="4" borderId="1" xfId="4" applyBorder="1"/>
    <xf numFmtId="0" fontId="2" fillId="2" borderId="1" xfId="2" applyBorder="1"/>
    <xf numFmtId="0" fontId="17" fillId="9" borderId="1" xfId="9" applyBorder="1"/>
    <xf numFmtId="0" fontId="3" fillId="3" borderId="1" xfId="3" applyBorder="1"/>
    <xf numFmtId="10" fontId="17" fillId="10" borderId="1" xfId="10" applyNumberFormat="1" applyBorder="1"/>
    <xf numFmtId="0" fontId="17" fillId="8" borderId="1" xfId="8" applyBorder="1"/>
    <xf numFmtId="0" fontId="0" fillId="0" borderId="1" xfId="0" applyBorder="1" applyAlignment="1">
      <alignment horizontal="center"/>
    </xf>
    <xf numFmtId="0" fontId="16" fillId="2" borderId="5" xfId="2" applyFont="1" applyBorder="1" applyAlignment="1">
      <alignment horizontal="center"/>
    </xf>
    <xf numFmtId="0" fontId="16" fillId="2" borderId="6" xfId="2" applyFont="1" applyBorder="1" applyAlignment="1">
      <alignment horizontal="center"/>
    </xf>
    <xf numFmtId="0" fontId="16" fillId="2" borderId="7" xfId="2" applyFont="1" applyBorder="1" applyAlignment="1">
      <alignment horizontal="center"/>
    </xf>
    <xf numFmtId="0" fontId="16" fillId="7" borderId="4" xfId="7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wrapText="1"/>
    </xf>
    <xf numFmtId="0" fontId="18" fillId="0" borderId="0" xfId="0" applyFont="1" applyAlignment="1"/>
  </cellXfs>
  <cellStyles count="11">
    <cellStyle name="40% - Акцент3" xfId="8" builtinId="39"/>
    <cellStyle name="40% - Акцент5" xfId="9" builtinId="47"/>
    <cellStyle name="40% - Акцент6" xfId="10" builtinId="51"/>
    <cellStyle name="Акцент2" xfId="6" builtinId="33"/>
    <cellStyle name="Акцент4" xfId="7" builtinId="41"/>
    <cellStyle name="Вывод" xfId="5" builtinId="21"/>
    <cellStyle name="Заголовок 1" xfId="1" builtinId="16"/>
    <cellStyle name="Нейтральный" xfId="4" builtinId="28"/>
    <cellStyle name="Обычный" xfId="0" builtinId="0"/>
    <cellStyle name="Плохой" xfId="3" builtinId="27"/>
    <cellStyle name="Хороший" xfId="2" builtinId="26"/>
  </cellStyles>
  <dxfs count="11">
    <dxf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top" textRotation="0" wrapText="0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numFmt numFmtId="165" formatCode="#,##0.00&quot;р.&quot;;[Red]\-#,##0.00&quot;р.&quot;"/>
    </dxf>
    <dxf>
      <numFmt numFmtId="164" formatCode="#,##0&quot;р.&quot;;[Red]\-#,##0&quot;р.&quot;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Результаты тестирования</a:t>
            </a:r>
          </a:p>
          <a:p>
            <a:pPr>
              <a:defRPr/>
            </a:pPr>
            <a:endParaRPr lang="ru-R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'Журнал психологического тест-ия'!$C$1</c:f>
              <c:strCache>
                <c:ptCount val="1"/>
                <c:pt idx="0">
                  <c:v>Тест 1</c:v>
                </c:pt>
              </c:strCache>
            </c:strRef>
          </c:tx>
          <c:invertIfNegative val="0"/>
          <c:val>
            <c:numRef>
              <c:f>'Журнал психологического тест-ия'!$C$2:$C$11</c:f>
              <c:numCache>
                <c:formatCode>0%</c:formatCode>
                <c:ptCount val="10"/>
                <c:pt idx="0">
                  <c:v>0.56000000000000005</c:v>
                </c:pt>
                <c:pt idx="1">
                  <c:v>0.85</c:v>
                </c:pt>
                <c:pt idx="2">
                  <c:v>0.8</c:v>
                </c:pt>
                <c:pt idx="3">
                  <c:v>0.52</c:v>
                </c:pt>
                <c:pt idx="4">
                  <c:v>0.79</c:v>
                </c:pt>
                <c:pt idx="5">
                  <c:v>0.54</c:v>
                </c:pt>
                <c:pt idx="6">
                  <c:v>0.63</c:v>
                </c:pt>
                <c:pt idx="7">
                  <c:v>0.85</c:v>
                </c:pt>
                <c:pt idx="8">
                  <c:v>0.61</c:v>
                </c:pt>
                <c:pt idx="9">
                  <c:v>0.88</c:v>
                </c:pt>
              </c:numCache>
            </c:numRef>
          </c:val>
        </c:ser>
        <c:ser>
          <c:idx val="1"/>
          <c:order val="1"/>
          <c:tx>
            <c:strRef>
              <c:f>'Журнал психологического тест-ия'!$D$1</c:f>
              <c:strCache>
                <c:ptCount val="1"/>
                <c:pt idx="0">
                  <c:v>Тест 2 </c:v>
                </c:pt>
              </c:strCache>
            </c:strRef>
          </c:tx>
          <c:invertIfNegative val="0"/>
          <c:val>
            <c:numRef>
              <c:f>'Журнал психологического тест-ия'!$D$2:$D$11</c:f>
              <c:numCache>
                <c:formatCode>0%</c:formatCode>
                <c:ptCount val="10"/>
                <c:pt idx="0">
                  <c:v>0.76</c:v>
                </c:pt>
                <c:pt idx="1">
                  <c:v>0.7</c:v>
                </c:pt>
                <c:pt idx="2">
                  <c:v>0.75</c:v>
                </c:pt>
                <c:pt idx="3">
                  <c:v>0.36</c:v>
                </c:pt>
                <c:pt idx="4">
                  <c:v>0.84</c:v>
                </c:pt>
                <c:pt idx="5">
                  <c:v>0.78</c:v>
                </c:pt>
                <c:pt idx="6">
                  <c:v>0.88</c:v>
                </c:pt>
                <c:pt idx="7">
                  <c:v>0.84</c:v>
                </c:pt>
                <c:pt idx="8">
                  <c:v>0.56000000000000005</c:v>
                </c:pt>
                <c:pt idx="9">
                  <c:v>0.68</c:v>
                </c:pt>
              </c:numCache>
            </c:numRef>
          </c:val>
        </c:ser>
        <c:ser>
          <c:idx val="2"/>
          <c:order val="2"/>
          <c:tx>
            <c:strRef>
              <c:f>'Журнал психологического тест-ия'!$E$1</c:f>
              <c:strCache>
                <c:ptCount val="1"/>
                <c:pt idx="0">
                  <c:v>Тест 3</c:v>
                </c:pt>
              </c:strCache>
            </c:strRef>
          </c:tx>
          <c:invertIfNegative val="0"/>
          <c:val>
            <c:numRef>
              <c:f>'Журнал психологического тест-ия'!$E$2:$E$11</c:f>
              <c:numCache>
                <c:formatCode>0%</c:formatCode>
                <c:ptCount val="10"/>
                <c:pt idx="0">
                  <c:v>0.56999999999999995</c:v>
                </c:pt>
                <c:pt idx="1">
                  <c:v>0.69</c:v>
                </c:pt>
                <c:pt idx="2">
                  <c:v>0.9</c:v>
                </c:pt>
                <c:pt idx="3">
                  <c:v>0.72</c:v>
                </c:pt>
                <c:pt idx="4">
                  <c:v>0.52</c:v>
                </c:pt>
                <c:pt idx="5">
                  <c:v>0.54</c:v>
                </c:pt>
                <c:pt idx="6">
                  <c:v>0.94</c:v>
                </c:pt>
                <c:pt idx="7">
                  <c:v>0.79</c:v>
                </c:pt>
                <c:pt idx="8">
                  <c:v>0.6</c:v>
                </c:pt>
                <c:pt idx="9">
                  <c:v>0.92</c:v>
                </c:pt>
              </c:numCache>
            </c:numRef>
          </c:val>
        </c:ser>
        <c:ser>
          <c:idx val="3"/>
          <c:order val="3"/>
          <c:tx>
            <c:strRef>
              <c:f>'Журнал психологического тест-ия'!$F$1</c:f>
              <c:strCache>
                <c:ptCount val="1"/>
                <c:pt idx="0">
                  <c:v>Тест 4 </c:v>
                </c:pt>
              </c:strCache>
            </c:strRef>
          </c:tx>
          <c:invertIfNegative val="0"/>
          <c:val>
            <c:numRef>
              <c:f>'Журнал психологического тест-ия'!$F$2:$F$11</c:f>
              <c:numCache>
                <c:formatCode>0%</c:formatCode>
                <c:ptCount val="10"/>
                <c:pt idx="0">
                  <c:v>0.8</c:v>
                </c:pt>
                <c:pt idx="1">
                  <c:v>0.8</c:v>
                </c:pt>
                <c:pt idx="2">
                  <c:v>0.84</c:v>
                </c:pt>
                <c:pt idx="3">
                  <c:v>0.69</c:v>
                </c:pt>
                <c:pt idx="4">
                  <c:v>0.82</c:v>
                </c:pt>
                <c:pt idx="5">
                  <c:v>0.81</c:v>
                </c:pt>
                <c:pt idx="6">
                  <c:v>0.86</c:v>
                </c:pt>
                <c:pt idx="7">
                  <c:v>0.94</c:v>
                </c:pt>
                <c:pt idx="8">
                  <c:v>0.62</c:v>
                </c:pt>
                <c:pt idx="9">
                  <c:v>0.88</c:v>
                </c:pt>
              </c:numCache>
            </c:numRef>
          </c:val>
        </c:ser>
        <c:ser>
          <c:idx val="4"/>
          <c:order val="4"/>
          <c:tx>
            <c:strRef>
              <c:f>'Журнал психологического тест-ия'!$G$1</c:f>
              <c:strCache>
                <c:ptCount val="1"/>
                <c:pt idx="0">
                  <c:v>Средний показатель </c:v>
                </c:pt>
              </c:strCache>
            </c:strRef>
          </c:tx>
          <c:invertIfNegative val="0"/>
          <c:val>
            <c:numRef>
              <c:f>'Журнал психологического тест-ия'!$G$2:$G$11</c:f>
              <c:numCache>
                <c:formatCode>0%</c:formatCode>
                <c:ptCount val="10"/>
                <c:pt idx="0">
                  <c:v>0.6725000000000001</c:v>
                </c:pt>
                <c:pt idx="1">
                  <c:v>0.76</c:v>
                </c:pt>
                <c:pt idx="2">
                  <c:v>0.82250000000000001</c:v>
                </c:pt>
                <c:pt idx="3">
                  <c:v>0.57250000000000001</c:v>
                </c:pt>
                <c:pt idx="4">
                  <c:v>0.74249999999999994</c:v>
                </c:pt>
                <c:pt idx="5">
                  <c:v>0.66749999999999998</c:v>
                </c:pt>
                <c:pt idx="6">
                  <c:v>0.82750000000000001</c:v>
                </c:pt>
                <c:pt idx="7">
                  <c:v>0.85499999999999998</c:v>
                </c:pt>
                <c:pt idx="8">
                  <c:v>0.59750000000000003</c:v>
                </c:pt>
                <c:pt idx="9">
                  <c:v>0.84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57344"/>
        <c:axId val="82956800"/>
      </c:barChart>
      <c:catAx>
        <c:axId val="83257344"/>
        <c:scaling>
          <c:orientation val="minMax"/>
        </c:scaling>
        <c:delete val="0"/>
        <c:axPos val="b"/>
        <c:majorTickMark val="none"/>
        <c:minorTickMark val="none"/>
        <c:tickLblPos val="nextTo"/>
        <c:crossAx val="82956800"/>
        <c:crosses val="autoZero"/>
        <c:auto val="1"/>
        <c:lblAlgn val="ctr"/>
        <c:lblOffset val="100"/>
        <c:noMultiLvlLbl val="0"/>
      </c:catAx>
      <c:valAx>
        <c:axId val="829568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3257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011417322834642"/>
          <c:y val="3.7511665208515593E-2"/>
          <c:w val="0.83655249343832017"/>
          <c:h val="0.55157917760279962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'Рейтинговая оценка  '!$A$4:$A$13</c:f>
              <c:strCache>
                <c:ptCount val="10"/>
                <c:pt idx="0">
                  <c:v>Алексеев Алексей</c:v>
                </c:pt>
                <c:pt idx="1">
                  <c:v>Антонов Антон</c:v>
                </c:pt>
                <c:pt idx="2">
                  <c:v>Андреев Михаил</c:v>
                </c:pt>
                <c:pt idx="3">
                  <c:v>Зайцев Игорь</c:v>
                </c:pt>
                <c:pt idx="4">
                  <c:v>Иванов Иван</c:v>
                </c:pt>
                <c:pt idx="5">
                  <c:v>Лебедев Иван</c:v>
                </c:pt>
                <c:pt idx="6">
                  <c:v>Петров Александр</c:v>
                </c:pt>
                <c:pt idx="7">
                  <c:v>Соколов Сергей</c:v>
                </c:pt>
                <c:pt idx="8">
                  <c:v>Свириденко Максим </c:v>
                </c:pt>
                <c:pt idx="9">
                  <c:v>Васильев Игорь</c:v>
                </c:pt>
              </c:strCache>
            </c:strRef>
          </c:cat>
          <c:val>
            <c:numRef>
              <c:f>'Рейтинговая оценка  '!$N$4:$N$13</c:f>
              <c:numCache>
                <c:formatCode>General</c:formatCode>
                <c:ptCount val="10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10</c:v>
                </c:pt>
                <c:pt idx="8">
                  <c:v>8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222400"/>
        <c:axId val="101130240"/>
        <c:axId val="0"/>
      </c:bar3DChart>
      <c:catAx>
        <c:axId val="101222400"/>
        <c:scaling>
          <c:orientation val="minMax"/>
        </c:scaling>
        <c:delete val="0"/>
        <c:axPos val="b"/>
        <c:majorTickMark val="out"/>
        <c:minorTickMark val="none"/>
        <c:tickLblPos val="nextTo"/>
        <c:crossAx val="101130240"/>
        <c:crosses val="autoZero"/>
        <c:auto val="1"/>
        <c:lblAlgn val="ctr"/>
        <c:lblOffset val="100"/>
        <c:noMultiLvlLbl val="0"/>
      </c:catAx>
      <c:valAx>
        <c:axId val="101130240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0122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0</xdr:row>
      <xdr:rowOff>128587</xdr:rowOff>
    </xdr:from>
    <xdr:to>
      <xdr:col>15</xdr:col>
      <xdr:colOff>476250</xdr:colOff>
      <xdr:row>10</xdr:row>
      <xdr:rowOff>119062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23812</xdr:rowOff>
    </xdr:from>
    <xdr:to>
      <xdr:col>14</xdr:col>
      <xdr:colOff>200025</xdr:colOff>
      <xdr:row>33</xdr:row>
      <xdr:rowOff>100012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Таблица2" displayName="Таблица2" ref="A1:F14" totalsRowShown="0">
  <autoFilter ref="A1:F14"/>
  <tableColumns count="6">
    <tableColumn id="1" name="Столбец1"/>
    <tableColumn id="2" name="Столбец2"/>
    <tableColumn id="3" name="Столбец3" dataDxfId="10"/>
    <tableColumn id="4" name="Столбец4"/>
    <tableColumn id="5" name="Столбец5" dataDxfId="9"/>
    <tableColumn id="6" name="Столбец6" dataDxfId="8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A6:E15" totalsRowShown="0" headerRowDxfId="7" dataDxfId="6" tableBorderDxfId="5">
  <autoFilter ref="A6:E15"/>
  <tableColumns count="5">
    <tableColumn id="1" name="Столбец1" dataDxfId="4"/>
    <tableColumn id="2" name="Столбец2" dataDxfId="3"/>
    <tableColumn id="3" name="Столбец3" dataDxfId="2"/>
    <tableColumn id="4" name="Столбец4" dataDxfId="1"/>
    <tableColumn id="5" name="Столбец5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topLeftCell="C1" workbookViewId="0">
      <selection activeCell="C19" sqref="C19"/>
    </sheetView>
  </sheetViews>
  <sheetFormatPr defaultRowHeight="15" x14ac:dyDescent="0.25"/>
  <cols>
    <col min="2" max="2" width="18.28515625" customWidth="1"/>
  </cols>
  <sheetData>
    <row r="1" spans="1:37" x14ac:dyDescent="0.25">
      <c r="A1" s="39" t="s">
        <v>1</v>
      </c>
      <c r="B1" s="39" t="s">
        <v>0</v>
      </c>
      <c r="C1" s="39" t="s">
        <v>17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x14ac:dyDescent="0.25">
      <c r="A2" s="39"/>
      <c r="B2" s="39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1">
        <v>31</v>
      </c>
      <c r="AH2" s="1">
        <v>32</v>
      </c>
      <c r="AI2" s="1">
        <v>33</v>
      </c>
      <c r="AJ2" s="1">
        <v>34</v>
      </c>
      <c r="AK2" s="1">
        <v>35</v>
      </c>
    </row>
    <row r="3" spans="1:37" x14ac:dyDescent="0.25">
      <c r="A3" s="1">
        <v>1</v>
      </c>
      <c r="B3" s="1" t="s">
        <v>2</v>
      </c>
      <c r="C3" s="1">
        <v>1</v>
      </c>
      <c r="D3" s="1"/>
      <c r="E3" s="1">
        <v>1</v>
      </c>
      <c r="F3" s="1"/>
      <c r="G3" s="1"/>
      <c r="H3" s="1"/>
      <c r="I3" s="1">
        <v>1</v>
      </c>
      <c r="J3" s="1"/>
      <c r="K3" s="1">
        <v>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>
        <v>1</v>
      </c>
      <c r="AG3" s="1"/>
      <c r="AH3" s="1"/>
      <c r="AI3" s="1"/>
      <c r="AJ3" s="1"/>
      <c r="AK3" s="1"/>
    </row>
    <row r="4" spans="1:37" x14ac:dyDescent="0.25">
      <c r="A4" s="1">
        <v>2</v>
      </c>
      <c r="B4" s="1" t="s">
        <v>3</v>
      </c>
      <c r="C4" s="1"/>
      <c r="D4" s="1"/>
      <c r="E4" s="1">
        <v>1</v>
      </c>
      <c r="F4" s="1"/>
      <c r="G4" s="1"/>
      <c r="H4" s="1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>
        <v>1</v>
      </c>
      <c r="V4" s="1"/>
      <c r="W4" s="1"/>
      <c r="X4" s="1"/>
      <c r="Y4" s="1"/>
      <c r="Z4" s="1"/>
      <c r="AA4" s="1"/>
      <c r="AB4" s="1"/>
      <c r="AC4" s="1">
        <v>1</v>
      </c>
      <c r="AD4" s="1"/>
      <c r="AE4" s="1"/>
      <c r="AF4" s="1"/>
      <c r="AG4" s="1"/>
      <c r="AH4" s="1"/>
      <c r="AI4" s="1"/>
      <c r="AJ4" s="1">
        <v>1</v>
      </c>
      <c r="AK4" s="1"/>
    </row>
    <row r="5" spans="1:37" x14ac:dyDescent="0.25">
      <c r="A5" s="1">
        <v>3</v>
      </c>
      <c r="B5" s="1" t="s">
        <v>4</v>
      </c>
      <c r="C5" s="1">
        <v>1</v>
      </c>
      <c r="D5" s="1"/>
      <c r="E5" s="1"/>
      <c r="F5" s="1"/>
      <c r="G5" s="1">
        <v>1</v>
      </c>
      <c r="H5" s="1"/>
      <c r="I5" s="1"/>
      <c r="J5" s="1"/>
      <c r="K5" s="1">
        <v>1</v>
      </c>
      <c r="L5" s="1"/>
      <c r="M5" s="1"/>
      <c r="N5" s="1"/>
      <c r="O5" s="1"/>
      <c r="P5" s="1"/>
      <c r="Q5" s="1">
        <v>1</v>
      </c>
      <c r="R5" s="1"/>
      <c r="S5" s="1"/>
      <c r="T5" s="1"/>
      <c r="U5" s="1"/>
      <c r="V5" s="1"/>
      <c r="W5" s="1"/>
      <c r="X5" s="1">
        <v>1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x14ac:dyDescent="0.25">
      <c r="A6" s="1">
        <v>4</v>
      </c>
      <c r="B6" s="1" t="s">
        <v>5</v>
      </c>
      <c r="C6" s="1">
        <v>1</v>
      </c>
      <c r="D6" s="1"/>
      <c r="E6" s="1"/>
      <c r="F6" s="1">
        <v>1</v>
      </c>
      <c r="G6" s="1"/>
      <c r="H6" s="1">
        <v>1</v>
      </c>
      <c r="I6" s="1">
        <v>1</v>
      </c>
      <c r="J6" s="1">
        <v>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x14ac:dyDescent="0.25">
      <c r="A7" s="1">
        <v>5</v>
      </c>
      <c r="B7" s="1" t="s">
        <v>6</v>
      </c>
      <c r="C7" s="1"/>
      <c r="D7" s="1">
        <v>1</v>
      </c>
      <c r="E7" s="1">
        <v>1</v>
      </c>
      <c r="F7" s="1"/>
      <c r="G7" s="1"/>
      <c r="H7" s="1"/>
      <c r="I7" s="1"/>
      <c r="J7" s="1"/>
      <c r="K7" s="1">
        <v>1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>
        <v>1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>
        <v>1</v>
      </c>
    </row>
    <row r="8" spans="1:37" x14ac:dyDescent="0.25">
      <c r="A8" s="1">
        <v>6</v>
      </c>
      <c r="B8" s="1" t="s">
        <v>7</v>
      </c>
      <c r="C8" s="1"/>
      <c r="D8" s="1">
        <v>1</v>
      </c>
      <c r="E8" s="1"/>
      <c r="F8" s="1"/>
      <c r="G8" s="1"/>
      <c r="H8" s="1">
        <v>1</v>
      </c>
      <c r="I8" s="1"/>
      <c r="J8" s="1">
        <v>1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>
        <v>1</v>
      </c>
      <c r="AF8" s="1"/>
      <c r="AG8" s="1"/>
      <c r="AH8" s="1"/>
      <c r="AI8" s="1"/>
      <c r="AJ8" s="1">
        <v>1</v>
      </c>
      <c r="AK8" s="1"/>
    </row>
    <row r="9" spans="1:37" x14ac:dyDescent="0.25">
      <c r="A9" s="1">
        <v>7</v>
      </c>
      <c r="B9" s="1" t="s">
        <v>8</v>
      </c>
      <c r="C9" s="1">
        <v>1</v>
      </c>
      <c r="D9" s="1"/>
      <c r="E9" s="1">
        <v>1</v>
      </c>
      <c r="F9" s="1">
        <v>1</v>
      </c>
      <c r="G9" s="1"/>
      <c r="H9" s="1">
        <v>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>
        <v>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x14ac:dyDescent="0.25">
      <c r="A10" s="1">
        <v>8</v>
      </c>
      <c r="B10" s="1" t="s">
        <v>9</v>
      </c>
      <c r="C10" s="1"/>
      <c r="D10" s="1"/>
      <c r="E10" s="1"/>
      <c r="F10" s="1"/>
      <c r="G10" s="1">
        <v>1</v>
      </c>
      <c r="H10" s="1"/>
      <c r="I10" s="1">
        <v>1</v>
      </c>
      <c r="J10" s="1"/>
      <c r="K10" s="1">
        <v>1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>
        <v>1</v>
      </c>
      <c r="AE10" s="1"/>
      <c r="AF10" s="1"/>
      <c r="AG10" s="1"/>
      <c r="AH10" s="1"/>
      <c r="AI10" s="1"/>
      <c r="AJ10" s="1"/>
      <c r="AK10" s="1">
        <v>1</v>
      </c>
    </row>
    <row r="11" spans="1:37" x14ac:dyDescent="0.25">
      <c r="A11" s="1">
        <v>9</v>
      </c>
      <c r="B11" s="1" t="s">
        <v>10</v>
      </c>
      <c r="C11" s="1">
        <v>1</v>
      </c>
      <c r="D11" s="1"/>
      <c r="E11" s="1">
        <v>1</v>
      </c>
      <c r="F11" s="1"/>
      <c r="G11" s="1"/>
      <c r="H11" s="1">
        <v>1</v>
      </c>
      <c r="I11" s="1"/>
      <c r="J11" s="1"/>
      <c r="K11" s="1">
        <v>1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>
        <v>1</v>
      </c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x14ac:dyDescent="0.25">
      <c r="A12" s="1">
        <v>10</v>
      </c>
      <c r="B12" s="1" t="s">
        <v>11</v>
      </c>
      <c r="C12" s="1"/>
      <c r="D12" s="1"/>
      <c r="E12" s="1"/>
      <c r="F12" s="1"/>
      <c r="G12" s="1"/>
      <c r="H12" s="1"/>
      <c r="I12" s="1">
        <v>1</v>
      </c>
      <c r="J12" s="1"/>
      <c r="K12" s="1"/>
      <c r="L12" s="1"/>
      <c r="M12" s="1"/>
      <c r="N12" s="1">
        <v>1</v>
      </c>
      <c r="O12" s="1"/>
      <c r="P12" s="1"/>
      <c r="Q12" s="1"/>
      <c r="R12" s="1"/>
      <c r="S12" s="1">
        <v>1</v>
      </c>
      <c r="T12" s="1"/>
      <c r="U12" s="1"/>
      <c r="V12" s="1">
        <v>1</v>
      </c>
      <c r="W12" s="1"/>
      <c r="X12" s="1"/>
      <c r="Y12" s="1"/>
      <c r="Z12" s="1"/>
      <c r="AA12" s="1">
        <v>1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x14ac:dyDescent="0.25">
      <c r="A13" s="1">
        <v>11</v>
      </c>
      <c r="B13" s="1" t="s">
        <v>12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>
        <v>1</v>
      </c>
      <c r="N13" s="1"/>
      <c r="O13" s="1"/>
      <c r="P13" s="1"/>
      <c r="Q13" s="1"/>
      <c r="R13" s="1"/>
      <c r="S13" s="1"/>
      <c r="T13" s="1">
        <v>1</v>
      </c>
      <c r="U13" s="1"/>
      <c r="V13" s="1"/>
      <c r="W13" s="1"/>
      <c r="X13" s="1"/>
      <c r="Y13" s="1">
        <v>1</v>
      </c>
      <c r="Z13" s="1"/>
      <c r="AA13" s="1"/>
      <c r="AB13" s="1"/>
      <c r="AC13" s="1">
        <v>1</v>
      </c>
      <c r="AD13" s="1"/>
      <c r="AE13" s="1"/>
      <c r="AF13" s="1"/>
      <c r="AG13" s="1"/>
      <c r="AH13" s="1">
        <v>1</v>
      </c>
      <c r="AI13" s="1"/>
      <c r="AJ13" s="1"/>
      <c r="AK13" s="1"/>
    </row>
    <row r="14" spans="1:37" x14ac:dyDescent="0.25">
      <c r="A14" s="1">
        <v>12</v>
      </c>
      <c r="B14" s="1" t="s">
        <v>13</v>
      </c>
      <c r="C14" s="1"/>
      <c r="D14" s="1"/>
      <c r="E14" s="1"/>
      <c r="F14" s="1">
        <v>1</v>
      </c>
      <c r="G14" s="1"/>
      <c r="H14" s="1"/>
      <c r="I14" s="1"/>
      <c r="J14" s="1"/>
      <c r="K14" s="1"/>
      <c r="L14" s="1"/>
      <c r="M14" s="1"/>
      <c r="N14" s="1"/>
      <c r="O14" s="1"/>
      <c r="P14" s="1">
        <v>1</v>
      </c>
      <c r="Q14" s="1"/>
      <c r="R14" s="1"/>
      <c r="S14" s="1"/>
      <c r="T14" s="1"/>
      <c r="U14" s="1"/>
      <c r="V14" s="1"/>
      <c r="W14" s="1"/>
      <c r="X14" s="1"/>
      <c r="Y14" s="1"/>
      <c r="Z14" s="1">
        <v>1</v>
      </c>
      <c r="AA14" s="1"/>
      <c r="AB14" s="1"/>
      <c r="AC14" s="1"/>
      <c r="AD14" s="1"/>
      <c r="AE14" s="1"/>
      <c r="AF14" s="1">
        <v>1</v>
      </c>
      <c r="AG14" s="1"/>
      <c r="AH14" s="1"/>
      <c r="AI14" s="1"/>
      <c r="AJ14" s="1"/>
      <c r="AK14" s="1">
        <v>1</v>
      </c>
    </row>
    <row r="15" spans="1:37" x14ac:dyDescent="0.25">
      <c r="A15" s="1">
        <v>13</v>
      </c>
      <c r="B15" s="1" t="s">
        <v>14</v>
      </c>
      <c r="C15" s="1"/>
      <c r="D15" s="1">
        <v>1</v>
      </c>
      <c r="E15" s="1"/>
      <c r="F15" s="1"/>
      <c r="G15" s="1"/>
      <c r="H15" s="1"/>
      <c r="I15" s="1">
        <v>1</v>
      </c>
      <c r="J15" s="1"/>
      <c r="K15" s="1"/>
      <c r="L15" s="1"/>
      <c r="M15" s="1"/>
      <c r="N15" s="1"/>
      <c r="O15" s="1"/>
      <c r="P15" s="1"/>
      <c r="Q15" s="1"/>
      <c r="R15" s="1"/>
      <c r="S15" s="1">
        <v>1</v>
      </c>
      <c r="T15" s="1"/>
      <c r="U15" s="1"/>
      <c r="V15" s="1"/>
      <c r="W15" s="1"/>
      <c r="X15" s="1"/>
      <c r="Y15" s="1">
        <v>1</v>
      </c>
      <c r="Z15" s="1"/>
      <c r="AA15" s="1"/>
      <c r="AB15" s="1"/>
      <c r="AC15" s="1"/>
      <c r="AD15" s="1"/>
      <c r="AE15" s="1">
        <v>1</v>
      </c>
      <c r="AF15" s="1"/>
      <c r="AG15" s="1"/>
      <c r="AH15" s="1"/>
      <c r="AI15" s="1"/>
      <c r="AJ15" s="1"/>
      <c r="AK15" s="1"/>
    </row>
    <row r="16" spans="1:37" x14ac:dyDescent="0.25">
      <c r="A16" s="1">
        <v>14</v>
      </c>
      <c r="B16" s="1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>
        <v>1</v>
      </c>
      <c r="M16" s="1"/>
      <c r="N16" s="1"/>
      <c r="O16" s="1"/>
      <c r="P16" s="1"/>
      <c r="Q16" s="1"/>
      <c r="R16" s="1"/>
      <c r="S16" s="1">
        <v>1</v>
      </c>
      <c r="T16" s="1"/>
      <c r="U16" s="1"/>
      <c r="V16" s="1"/>
      <c r="W16" s="1"/>
      <c r="X16" s="1"/>
      <c r="Y16" s="1"/>
      <c r="Z16" s="1"/>
      <c r="AA16" s="1">
        <v>1</v>
      </c>
      <c r="AB16" s="1"/>
      <c r="AC16" s="1"/>
      <c r="AD16" s="1"/>
      <c r="AE16" s="1"/>
      <c r="AF16" s="1"/>
      <c r="AG16" s="1"/>
      <c r="AH16" s="1">
        <v>1</v>
      </c>
      <c r="AI16" s="1"/>
      <c r="AJ16" s="1"/>
      <c r="AK16" s="1">
        <v>1</v>
      </c>
    </row>
    <row r="17" spans="1:37" x14ac:dyDescent="0.25">
      <c r="A17" s="1">
        <v>15</v>
      </c>
      <c r="B17" s="1" t="s">
        <v>16</v>
      </c>
      <c r="C17" s="1"/>
      <c r="D17" s="1">
        <v>1</v>
      </c>
      <c r="E17" s="1"/>
      <c r="F17" s="1"/>
      <c r="G17" s="1"/>
      <c r="H17" s="1"/>
      <c r="I17" s="1"/>
      <c r="J17" s="1"/>
      <c r="K17" s="1"/>
      <c r="L17" s="1"/>
      <c r="M17" s="1"/>
      <c r="N17" s="1">
        <v>1</v>
      </c>
      <c r="O17" s="1"/>
      <c r="P17" s="1"/>
      <c r="Q17" s="1"/>
      <c r="R17" s="1"/>
      <c r="S17" s="1"/>
      <c r="T17" s="1"/>
      <c r="U17" s="1">
        <v>1</v>
      </c>
      <c r="V17" s="1"/>
      <c r="W17" s="1"/>
      <c r="X17" s="1"/>
      <c r="Y17" s="1">
        <v>1</v>
      </c>
      <c r="Z17" s="1"/>
      <c r="AA17" s="1"/>
      <c r="AB17" s="1"/>
      <c r="AC17" s="1"/>
      <c r="AD17" s="1"/>
      <c r="AE17" s="1"/>
      <c r="AF17" s="1"/>
      <c r="AG17" s="1">
        <v>1</v>
      </c>
      <c r="AH17" s="1"/>
      <c r="AI17" s="1"/>
      <c r="AJ17" s="1"/>
      <c r="AK17" s="1"/>
    </row>
    <row r="18" spans="1:37" x14ac:dyDescent="0.25">
      <c r="A18" s="39" t="s">
        <v>18</v>
      </c>
      <c r="B18" s="39"/>
      <c r="C18" s="1">
        <f t="shared" ref="C18:AK18" si="0">SUM(C3:C17)</f>
        <v>5</v>
      </c>
      <c r="D18" s="1">
        <f t="shared" si="0"/>
        <v>4</v>
      </c>
      <c r="E18" s="1">
        <f t="shared" si="0"/>
        <v>5</v>
      </c>
      <c r="F18" s="1">
        <f t="shared" si="0"/>
        <v>3</v>
      </c>
      <c r="G18" s="1">
        <f t="shared" si="0"/>
        <v>2</v>
      </c>
      <c r="H18" s="1">
        <f t="shared" si="0"/>
        <v>5</v>
      </c>
      <c r="I18" s="1">
        <f t="shared" si="0"/>
        <v>5</v>
      </c>
      <c r="J18" s="1">
        <f t="shared" si="0"/>
        <v>2</v>
      </c>
      <c r="K18" s="1">
        <f t="shared" si="0"/>
        <v>5</v>
      </c>
      <c r="L18" s="1">
        <f t="shared" si="0"/>
        <v>1</v>
      </c>
      <c r="M18" s="1">
        <f t="shared" si="0"/>
        <v>1</v>
      </c>
      <c r="N18" s="1">
        <f t="shared" si="0"/>
        <v>2</v>
      </c>
      <c r="O18" s="1">
        <f t="shared" si="0"/>
        <v>0</v>
      </c>
      <c r="P18" s="1">
        <f t="shared" si="0"/>
        <v>1</v>
      </c>
      <c r="Q18" s="1">
        <f t="shared" si="0"/>
        <v>1</v>
      </c>
      <c r="R18" s="1">
        <f t="shared" si="0"/>
        <v>0</v>
      </c>
      <c r="S18" s="1">
        <f t="shared" si="0"/>
        <v>3</v>
      </c>
      <c r="T18" s="1">
        <f t="shared" si="0"/>
        <v>1</v>
      </c>
      <c r="U18" s="1">
        <f t="shared" si="0"/>
        <v>3</v>
      </c>
      <c r="V18" s="1">
        <f t="shared" si="0"/>
        <v>1</v>
      </c>
      <c r="W18" s="1">
        <f t="shared" si="0"/>
        <v>1</v>
      </c>
      <c r="X18" s="1">
        <f t="shared" si="0"/>
        <v>1</v>
      </c>
      <c r="Y18" s="1">
        <f t="shared" si="0"/>
        <v>4</v>
      </c>
      <c r="Z18" s="1">
        <f t="shared" si="0"/>
        <v>1</v>
      </c>
      <c r="AA18" s="1">
        <f t="shared" si="0"/>
        <v>2</v>
      </c>
      <c r="AB18" s="1">
        <f t="shared" si="0"/>
        <v>0</v>
      </c>
      <c r="AC18" s="1">
        <f t="shared" si="0"/>
        <v>2</v>
      </c>
      <c r="AD18" s="1">
        <f t="shared" si="0"/>
        <v>1</v>
      </c>
      <c r="AE18" s="1">
        <f t="shared" si="0"/>
        <v>2</v>
      </c>
      <c r="AF18" s="1">
        <f t="shared" si="0"/>
        <v>2</v>
      </c>
      <c r="AG18" s="1">
        <f t="shared" si="0"/>
        <v>1</v>
      </c>
      <c r="AH18" s="1">
        <f t="shared" si="0"/>
        <v>2</v>
      </c>
      <c r="AI18" s="1">
        <f t="shared" si="0"/>
        <v>0</v>
      </c>
      <c r="AJ18" s="1">
        <f t="shared" si="0"/>
        <v>2</v>
      </c>
      <c r="AK18" s="1">
        <f t="shared" si="0"/>
        <v>4</v>
      </c>
    </row>
    <row r="19" spans="1:37" x14ac:dyDescent="0.25">
      <c r="A19" t="s">
        <v>19</v>
      </c>
      <c r="B19">
        <f>(1.4*(C18+H18+I18+E18+K18)-A17)/6*A17</f>
        <v>50</v>
      </c>
    </row>
    <row r="20" spans="1:37" x14ac:dyDescent="0.25">
      <c r="B20" t="str">
        <f>IF(B19&gt;50,"Есть коллектив","Нет коллектива ")</f>
        <v xml:space="preserve">Нет коллектива </v>
      </c>
    </row>
  </sheetData>
  <mergeCells count="4">
    <mergeCell ref="B1:B2"/>
    <mergeCell ref="A1:A2"/>
    <mergeCell ref="C1:AK1"/>
    <mergeCell ref="A18:B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" sqref="B1:H11"/>
    </sheetView>
  </sheetViews>
  <sheetFormatPr defaultRowHeight="15" x14ac:dyDescent="0.25"/>
  <cols>
    <col min="2" max="2" width="18.28515625" customWidth="1"/>
    <col min="7" max="7" width="12.85546875" customWidth="1"/>
    <col min="8" max="8" width="27" customWidth="1"/>
  </cols>
  <sheetData>
    <row r="1" spans="1:8" ht="81.75" customHeight="1" x14ac:dyDescent="0.25">
      <c r="A1" s="1" t="s">
        <v>1</v>
      </c>
      <c r="B1" s="1" t="s">
        <v>20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</row>
    <row r="2" spans="1:8" x14ac:dyDescent="0.25">
      <c r="A2" s="1">
        <v>1</v>
      </c>
      <c r="B2" s="1" t="s">
        <v>27</v>
      </c>
      <c r="C2" s="3">
        <v>0.56000000000000005</v>
      </c>
      <c r="D2" s="3">
        <v>0.76</v>
      </c>
      <c r="E2" s="3">
        <v>0.56999999999999995</v>
      </c>
      <c r="F2" s="3">
        <v>0.8</v>
      </c>
      <c r="G2" s="3">
        <f>AVERAGE(C2:F2)</f>
        <v>0.6725000000000001</v>
      </c>
      <c r="H2" s="1" t="str">
        <f>IF(G2&gt;60%,"Тестирование пройдено","Тестирование не пройдено")</f>
        <v>Тестирование пройдено</v>
      </c>
    </row>
    <row r="3" spans="1:8" x14ac:dyDescent="0.25">
      <c r="A3" s="1">
        <v>2</v>
      </c>
      <c r="B3" s="1" t="s">
        <v>28</v>
      </c>
      <c r="C3" s="3">
        <v>0.85</v>
      </c>
      <c r="D3" s="3">
        <v>0.7</v>
      </c>
      <c r="E3" s="3">
        <v>0.69</v>
      </c>
      <c r="F3" s="3">
        <v>0.8</v>
      </c>
      <c r="G3" s="3">
        <f t="shared" ref="G3:G11" si="0">AVERAGE(C3:F3)</f>
        <v>0.76</v>
      </c>
      <c r="H3" s="1" t="str">
        <f t="shared" ref="H3:H11" si="1">IF(G3&gt;60%,"Тестирование пройдено","Тестирование не пройдено")</f>
        <v>Тестирование пройдено</v>
      </c>
    </row>
    <row r="4" spans="1:8" x14ac:dyDescent="0.25">
      <c r="A4" s="1">
        <v>3</v>
      </c>
      <c r="B4" s="1" t="s">
        <v>29</v>
      </c>
      <c r="C4" s="3">
        <v>0.8</v>
      </c>
      <c r="D4" s="3">
        <v>0.75</v>
      </c>
      <c r="E4" s="3">
        <v>0.9</v>
      </c>
      <c r="F4" s="3">
        <v>0.84</v>
      </c>
      <c r="G4" s="3">
        <f t="shared" si="0"/>
        <v>0.82250000000000001</v>
      </c>
      <c r="H4" s="1" t="str">
        <f t="shared" si="1"/>
        <v>Тестирование пройдено</v>
      </c>
    </row>
    <row r="5" spans="1:8" x14ac:dyDescent="0.25">
      <c r="A5" s="1">
        <v>4</v>
      </c>
      <c r="B5" s="1" t="s">
        <v>30</v>
      </c>
      <c r="C5" s="3">
        <v>0.52</v>
      </c>
      <c r="D5" s="3">
        <v>0.36</v>
      </c>
      <c r="E5" s="3">
        <v>0.72</v>
      </c>
      <c r="F5" s="3">
        <v>0.69</v>
      </c>
      <c r="G5" s="3">
        <f t="shared" si="0"/>
        <v>0.57250000000000001</v>
      </c>
      <c r="H5" s="1" t="str">
        <f t="shared" si="1"/>
        <v>Тестирование не пройдено</v>
      </c>
    </row>
    <row r="6" spans="1:8" x14ac:dyDescent="0.25">
      <c r="A6" s="1">
        <v>5</v>
      </c>
      <c r="B6" s="1" t="s">
        <v>31</v>
      </c>
      <c r="C6" s="3">
        <v>0.79</v>
      </c>
      <c r="D6" s="3">
        <v>0.84</v>
      </c>
      <c r="E6" s="3">
        <v>0.52</v>
      </c>
      <c r="F6" s="3">
        <v>0.82</v>
      </c>
      <c r="G6" s="3">
        <f t="shared" si="0"/>
        <v>0.74249999999999994</v>
      </c>
      <c r="H6" s="1" t="str">
        <f t="shared" si="1"/>
        <v>Тестирование пройдено</v>
      </c>
    </row>
    <row r="7" spans="1:8" x14ac:dyDescent="0.25">
      <c r="A7" s="1">
        <v>6</v>
      </c>
      <c r="B7" s="1" t="s">
        <v>32</v>
      </c>
      <c r="C7" s="3">
        <v>0.54</v>
      </c>
      <c r="D7" s="3">
        <v>0.78</v>
      </c>
      <c r="E7" s="3">
        <v>0.54</v>
      </c>
      <c r="F7" s="3">
        <v>0.81</v>
      </c>
      <c r="G7" s="3">
        <f t="shared" si="0"/>
        <v>0.66749999999999998</v>
      </c>
      <c r="H7" s="1" t="str">
        <f t="shared" si="1"/>
        <v>Тестирование пройдено</v>
      </c>
    </row>
    <row r="8" spans="1:8" x14ac:dyDescent="0.25">
      <c r="A8" s="1">
        <v>7</v>
      </c>
      <c r="B8" s="1" t="s">
        <v>33</v>
      </c>
      <c r="C8" s="3">
        <v>0.63</v>
      </c>
      <c r="D8" s="3">
        <v>0.88</v>
      </c>
      <c r="E8" s="3">
        <v>0.94</v>
      </c>
      <c r="F8" s="3">
        <v>0.86</v>
      </c>
      <c r="G8" s="3">
        <f t="shared" si="0"/>
        <v>0.82750000000000001</v>
      </c>
      <c r="H8" s="1" t="str">
        <f t="shared" si="1"/>
        <v>Тестирование пройдено</v>
      </c>
    </row>
    <row r="9" spans="1:8" x14ac:dyDescent="0.25">
      <c r="A9" s="1">
        <v>8</v>
      </c>
      <c r="B9" s="1" t="s">
        <v>34</v>
      </c>
      <c r="C9" s="3">
        <v>0.85</v>
      </c>
      <c r="D9" s="3">
        <v>0.84</v>
      </c>
      <c r="E9" s="3">
        <v>0.79</v>
      </c>
      <c r="F9" s="3">
        <v>0.94</v>
      </c>
      <c r="G9" s="3">
        <f t="shared" si="0"/>
        <v>0.85499999999999998</v>
      </c>
      <c r="H9" s="1" t="str">
        <f t="shared" si="1"/>
        <v>Тестирование пройдено</v>
      </c>
    </row>
    <row r="10" spans="1:8" x14ac:dyDescent="0.25">
      <c r="A10" s="1">
        <v>9</v>
      </c>
      <c r="B10" s="1" t="s">
        <v>35</v>
      </c>
      <c r="C10" s="3">
        <v>0.61</v>
      </c>
      <c r="D10" s="3">
        <v>0.56000000000000005</v>
      </c>
      <c r="E10" s="3">
        <v>0.6</v>
      </c>
      <c r="F10" s="3">
        <v>0.62</v>
      </c>
      <c r="G10" s="3">
        <f t="shared" si="0"/>
        <v>0.59750000000000003</v>
      </c>
      <c r="H10" s="1" t="str">
        <f t="shared" si="1"/>
        <v>Тестирование не пройдено</v>
      </c>
    </row>
    <row r="11" spans="1:8" x14ac:dyDescent="0.25">
      <c r="A11" s="1">
        <v>10</v>
      </c>
      <c r="B11" s="1" t="s">
        <v>36</v>
      </c>
      <c r="C11" s="3">
        <v>0.88</v>
      </c>
      <c r="D11" s="3">
        <v>0.68</v>
      </c>
      <c r="E11" s="3">
        <v>0.92</v>
      </c>
      <c r="F11" s="3">
        <v>0.88</v>
      </c>
      <c r="G11" s="3">
        <f t="shared" si="0"/>
        <v>0.84</v>
      </c>
      <c r="H11" s="1" t="str">
        <f t="shared" si="1"/>
        <v>Тестирование пройдено</v>
      </c>
    </row>
    <row r="12" spans="1:8" x14ac:dyDescent="0.25">
      <c r="A12" s="4"/>
      <c r="B12" s="4"/>
      <c r="C12" s="4"/>
      <c r="D12" s="4"/>
      <c r="E12" s="4"/>
      <c r="F12" s="4"/>
      <c r="G12" s="4"/>
      <c r="H12" s="4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J9" sqref="J9"/>
    </sheetView>
  </sheetViews>
  <sheetFormatPr defaultRowHeight="15" x14ac:dyDescent="0.25"/>
  <cols>
    <col min="1" max="1" width="14.85546875" customWidth="1"/>
    <col min="2" max="2" width="27" customWidth="1"/>
    <col min="3" max="3" width="29.7109375" customWidth="1"/>
    <col min="4" max="4" width="14.140625" customWidth="1"/>
    <col min="5" max="5" width="22.28515625" customWidth="1"/>
    <col min="6" max="6" width="15.7109375" customWidth="1"/>
  </cols>
  <sheetData>
    <row r="1" spans="1:6" x14ac:dyDescent="0.2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</row>
    <row r="2" spans="1:6" x14ac:dyDescent="0.25">
      <c r="A2" t="s">
        <v>38</v>
      </c>
    </row>
    <row r="3" spans="1:6" x14ac:dyDescent="0.25">
      <c r="A3" s="9"/>
      <c r="B3" s="9"/>
      <c r="C3" s="9"/>
      <c r="D3" s="9"/>
      <c r="E3" s="9"/>
      <c r="F3" s="9"/>
    </row>
    <row r="4" spans="1:6" ht="15.75" thickBot="1" x14ac:dyDescent="0.3">
      <c r="A4" s="11" t="s">
        <v>37</v>
      </c>
      <c r="B4" s="11" t="s">
        <v>39</v>
      </c>
      <c r="C4" s="11" t="s">
        <v>40</v>
      </c>
      <c r="D4" s="11" t="s">
        <v>41</v>
      </c>
      <c r="E4" s="11" t="s">
        <v>42</v>
      </c>
      <c r="F4" s="11" t="s">
        <v>43</v>
      </c>
    </row>
    <row r="5" spans="1:6" x14ac:dyDescent="0.25">
      <c r="A5" t="s">
        <v>44</v>
      </c>
      <c r="B5" t="s">
        <v>48</v>
      </c>
      <c r="C5" t="s">
        <v>56</v>
      </c>
      <c r="D5">
        <v>1</v>
      </c>
      <c r="E5" s="6">
        <v>1129</v>
      </c>
      <c r="F5" s="6">
        <f>D5*E5</f>
        <v>1129</v>
      </c>
    </row>
    <row r="6" spans="1:6" x14ac:dyDescent="0.25">
      <c r="A6" t="s">
        <v>45</v>
      </c>
      <c r="B6" t="s">
        <v>49</v>
      </c>
      <c r="C6" t="s">
        <v>57</v>
      </c>
      <c r="D6">
        <v>1</v>
      </c>
      <c r="E6" s="6">
        <v>44800</v>
      </c>
      <c r="F6" s="6">
        <f t="shared" ref="F6:F13" si="0">D6*E6</f>
        <v>44800</v>
      </c>
    </row>
    <row r="7" spans="1:6" x14ac:dyDescent="0.25">
      <c r="A7" t="s">
        <v>45</v>
      </c>
      <c r="B7" t="s">
        <v>50</v>
      </c>
      <c r="C7" t="s">
        <v>58</v>
      </c>
      <c r="D7">
        <v>1</v>
      </c>
      <c r="E7" s="6">
        <v>4600</v>
      </c>
      <c r="F7" s="6">
        <f t="shared" si="0"/>
        <v>4600</v>
      </c>
    </row>
    <row r="8" spans="1:6" x14ac:dyDescent="0.25">
      <c r="A8" t="s">
        <v>45</v>
      </c>
      <c r="B8" t="s">
        <v>51</v>
      </c>
      <c r="C8" t="s">
        <v>59</v>
      </c>
      <c r="D8">
        <v>1</v>
      </c>
      <c r="E8" s="6">
        <v>6234</v>
      </c>
      <c r="F8" s="6">
        <f t="shared" si="0"/>
        <v>6234</v>
      </c>
    </row>
    <row r="9" spans="1:6" ht="27.75" customHeight="1" x14ac:dyDescent="0.25">
      <c r="A9" t="s">
        <v>45</v>
      </c>
      <c r="B9" t="s">
        <v>52</v>
      </c>
      <c r="C9" t="s">
        <v>60</v>
      </c>
      <c r="D9">
        <v>1</v>
      </c>
      <c r="E9" s="6">
        <v>19850</v>
      </c>
      <c r="F9" s="6">
        <f t="shared" si="0"/>
        <v>19850</v>
      </c>
    </row>
    <row r="10" spans="1:6" ht="30" x14ac:dyDescent="0.25">
      <c r="A10" t="s">
        <v>46</v>
      </c>
      <c r="B10" t="s">
        <v>53</v>
      </c>
      <c r="C10" s="5" t="s">
        <v>61</v>
      </c>
      <c r="D10">
        <v>19</v>
      </c>
      <c r="E10" s="7">
        <v>835</v>
      </c>
      <c r="F10" s="6">
        <f t="shared" si="0"/>
        <v>15865</v>
      </c>
    </row>
    <row r="11" spans="1:6" ht="30" x14ac:dyDescent="0.25">
      <c r="A11" t="s">
        <v>46</v>
      </c>
      <c r="B11" t="s">
        <v>53</v>
      </c>
      <c r="C11" s="5" t="s">
        <v>62</v>
      </c>
      <c r="D11">
        <v>40</v>
      </c>
      <c r="E11" s="7">
        <v>231</v>
      </c>
      <c r="F11" s="6">
        <f t="shared" si="0"/>
        <v>9240</v>
      </c>
    </row>
    <row r="12" spans="1:6" x14ac:dyDescent="0.25">
      <c r="A12" t="s">
        <v>47</v>
      </c>
      <c r="B12" t="s">
        <v>54</v>
      </c>
      <c r="C12" t="s">
        <v>63</v>
      </c>
      <c r="D12">
        <v>50</v>
      </c>
      <c r="E12" s="7">
        <v>8.5</v>
      </c>
      <c r="F12" s="6">
        <f t="shared" si="0"/>
        <v>425</v>
      </c>
    </row>
    <row r="13" spans="1:6" ht="30" x14ac:dyDescent="0.25">
      <c r="A13" t="s">
        <v>47</v>
      </c>
      <c r="B13" t="s">
        <v>55</v>
      </c>
      <c r="C13" s="5" t="s">
        <v>64</v>
      </c>
      <c r="D13">
        <v>2</v>
      </c>
      <c r="E13" s="7">
        <v>270</v>
      </c>
      <c r="F13" s="6">
        <f t="shared" si="0"/>
        <v>540</v>
      </c>
    </row>
    <row r="14" spans="1:6" x14ac:dyDescent="0.25">
      <c r="A14" s="9"/>
      <c r="B14" s="9"/>
      <c r="C14" s="9"/>
      <c r="D14" s="9"/>
      <c r="E14" s="9" t="s">
        <v>65</v>
      </c>
      <c r="F14" s="10">
        <f>SUM(F5:F13)</f>
        <v>102683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I17"/>
  <sheetViews>
    <sheetView topLeftCell="A4" workbookViewId="0">
      <selection activeCell="C22" sqref="C22"/>
    </sheetView>
  </sheetViews>
  <sheetFormatPr defaultRowHeight="15" x14ac:dyDescent="0.25"/>
  <cols>
    <col min="1" max="1" width="16" customWidth="1"/>
    <col min="2" max="2" width="25" customWidth="1"/>
    <col min="3" max="3" width="25.28515625" customWidth="1"/>
    <col min="4" max="4" width="25" customWidth="1"/>
    <col min="5" max="5" width="29" customWidth="1"/>
  </cols>
  <sheetData>
    <row r="5" spans="1:5" x14ac:dyDescent="0.25">
      <c r="A5" s="4"/>
      <c r="B5" s="4"/>
      <c r="C5" s="4"/>
      <c r="D5" s="4"/>
      <c r="E5" s="4"/>
    </row>
    <row r="6" spans="1:5" ht="54.75" customHeight="1" thickBot="1" x14ac:dyDescent="0.3">
      <c r="A6" s="13" t="s">
        <v>66</v>
      </c>
      <c r="B6" s="20" t="s">
        <v>67</v>
      </c>
      <c r="C6" s="13" t="s">
        <v>68</v>
      </c>
      <c r="D6" s="13" t="s">
        <v>69</v>
      </c>
      <c r="E6" s="13" t="s">
        <v>70</v>
      </c>
    </row>
    <row r="7" spans="1:5" ht="21" x14ac:dyDescent="0.25">
      <c r="A7" s="12"/>
      <c r="B7" s="14"/>
      <c r="C7" s="19" t="s">
        <v>73</v>
      </c>
      <c r="D7" s="12"/>
      <c r="E7" s="12"/>
    </row>
    <row r="8" spans="1:5" ht="41.25" customHeight="1" x14ac:dyDescent="0.25">
      <c r="A8" s="16" t="s">
        <v>72</v>
      </c>
      <c r="B8" s="13"/>
      <c r="C8" s="13"/>
      <c r="D8" s="13"/>
      <c r="E8" s="13"/>
    </row>
    <row r="9" spans="1:5" ht="51" customHeight="1" x14ac:dyDescent="0.25">
      <c r="A9" s="13"/>
      <c r="B9" s="15" t="s">
        <v>75</v>
      </c>
      <c r="C9" s="15" t="s">
        <v>79</v>
      </c>
      <c r="D9" s="15" t="s">
        <v>83</v>
      </c>
      <c r="E9" s="13"/>
    </row>
    <row r="10" spans="1:5" ht="47.25" customHeight="1" x14ac:dyDescent="0.25">
      <c r="A10" s="13"/>
      <c r="B10" s="15" t="s">
        <v>76</v>
      </c>
      <c r="C10" s="15" t="s">
        <v>80</v>
      </c>
      <c r="D10" s="15" t="s">
        <v>84</v>
      </c>
      <c r="E10" s="17" t="s">
        <v>74</v>
      </c>
    </row>
    <row r="11" spans="1:5" ht="37.5" customHeight="1" x14ac:dyDescent="0.25">
      <c r="A11" s="13"/>
      <c r="B11" s="15" t="s">
        <v>77</v>
      </c>
      <c r="C11" s="15" t="s">
        <v>81</v>
      </c>
      <c r="D11" s="15" t="s">
        <v>85</v>
      </c>
      <c r="E11" s="18"/>
    </row>
    <row r="12" spans="1:5" ht="45" customHeight="1" x14ac:dyDescent="0.25">
      <c r="A12" s="13"/>
      <c r="B12" s="15" t="s">
        <v>78</v>
      </c>
      <c r="C12" s="15" t="s">
        <v>82</v>
      </c>
      <c r="D12" s="15" t="s">
        <v>86</v>
      </c>
      <c r="E12" s="13"/>
    </row>
    <row r="13" spans="1:5" ht="39.75" customHeight="1" x14ac:dyDescent="0.25">
      <c r="A13" s="13"/>
      <c r="B13" s="15"/>
      <c r="C13" s="15"/>
      <c r="D13" s="15" t="s">
        <v>87</v>
      </c>
      <c r="E13" s="13"/>
    </row>
    <row r="14" spans="1:5" ht="51.75" customHeight="1" x14ac:dyDescent="0.25">
      <c r="A14" s="13"/>
      <c r="B14" s="13"/>
      <c r="C14" s="13"/>
      <c r="D14" s="13"/>
      <c r="E14" s="13"/>
    </row>
    <row r="15" spans="1:5" x14ac:dyDescent="0.25">
      <c r="A15" s="13"/>
      <c r="B15" s="13"/>
      <c r="C15" s="13"/>
      <c r="D15" s="13"/>
      <c r="E15" s="13"/>
    </row>
    <row r="16" spans="1:5" x14ac:dyDescent="0.25">
      <c r="E16" s="4"/>
    </row>
    <row r="17" spans="9:9" x14ac:dyDescent="0.25">
      <c r="I17" s="4"/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1"/>
  <sheetViews>
    <sheetView workbookViewId="0">
      <selection activeCell="AB18" sqref="AB18"/>
    </sheetView>
  </sheetViews>
  <sheetFormatPr defaultRowHeight="15" x14ac:dyDescent="0.25"/>
  <cols>
    <col min="1" max="1" width="15.140625" customWidth="1"/>
    <col min="3" max="3" width="11" customWidth="1"/>
    <col min="4" max="4" width="28.5703125" customWidth="1"/>
    <col min="6" max="6" width="21.7109375" customWidth="1"/>
    <col min="7" max="7" width="18.28515625" customWidth="1"/>
    <col min="9" max="9" width="14.140625" customWidth="1"/>
    <col min="11" max="30" width="2.7109375" customWidth="1"/>
    <col min="31" max="31" width="10.28515625" customWidth="1"/>
  </cols>
  <sheetData>
    <row r="1" spans="1:31" ht="20.25" thickBot="1" x14ac:dyDescent="0.35">
      <c r="A1" s="8" t="s">
        <v>88</v>
      </c>
      <c r="B1" s="8"/>
      <c r="C1" s="8"/>
      <c r="D1" s="1"/>
      <c r="E1" s="1"/>
      <c r="F1" s="1"/>
      <c r="I1" s="8" t="s">
        <v>120</v>
      </c>
      <c r="J1" s="8"/>
      <c r="K1" s="8"/>
      <c r="L1" s="8"/>
      <c r="M1" s="8"/>
    </row>
    <row r="2" spans="1:31" ht="15.75" thickTop="1" x14ac:dyDescent="0.25">
      <c r="A2" s="1"/>
      <c r="B2" s="1"/>
      <c r="C2" s="1"/>
      <c r="D2" s="1"/>
      <c r="E2" s="1"/>
      <c r="F2" s="1"/>
    </row>
    <row r="3" spans="1:31" ht="37.5" customHeight="1" x14ac:dyDescent="0.25">
      <c r="A3" s="1" t="s">
        <v>89</v>
      </c>
      <c r="B3" s="1" t="s">
        <v>90</v>
      </c>
      <c r="C3" s="21" t="s">
        <v>91</v>
      </c>
      <c r="D3" s="1" t="s">
        <v>92</v>
      </c>
      <c r="E3" s="1" t="s">
        <v>93</v>
      </c>
      <c r="F3" s="1" t="s">
        <v>94</v>
      </c>
      <c r="K3" s="40" t="s">
        <v>122</v>
      </c>
      <c r="L3" s="41"/>
      <c r="M3" s="41"/>
      <c r="N3" s="41"/>
      <c r="O3" s="42"/>
      <c r="P3" s="24" t="s">
        <v>134</v>
      </c>
      <c r="Q3" s="24"/>
      <c r="R3" s="24"/>
      <c r="S3" s="24"/>
      <c r="T3" s="24"/>
      <c r="U3" s="25" t="s">
        <v>133</v>
      </c>
      <c r="V3" s="25"/>
      <c r="W3" s="25"/>
      <c r="X3" s="25"/>
      <c r="Y3" s="25"/>
      <c r="Z3" s="43" t="s">
        <v>123</v>
      </c>
      <c r="AA3" s="43"/>
      <c r="AB3" s="43"/>
      <c r="AC3" s="43"/>
      <c r="AD3" s="43"/>
    </row>
    <row r="4" spans="1:31" ht="30.75" customHeight="1" x14ac:dyDescent="0.25">
      <c r="A4" s="1" t="s">
        <v>95</v>
      </c>
      <c r="B4" s="1" t="s">
        <v>100</v>
      </c>
      <c r="C4" s="22">
        <v>34666</v>
      </c>
      <c r="D4" s="1" t="s">
        <v>105</v>
      </c>
      <c r="E4" s="1" t="s">
        <v>110</v>
      </c>
      <c r="F4" s="21" t="s">
        <v>115</v>
      </c>
      <c r="I4" s="30" t="s">
        <v>89</v>
      </c>
      <c r="J4" s="30" t="s">
        <v>121</v>
      </c>
      <c r="K4" s="26" t="s">
        <v>126</v>
      </c>
      <c r="L4" s="26" t="s">
        <v>127</v>
      </c>
      <c r="M4" s="26" t="s">
        <v>128</v>
      </c>
      <c r="N4" s="26" t="s">
        <v>129</v>
      </c>
      <c r="O4" s="26" t="s">
        <v>130</v>
      </c>
      <c r="P4" s="27" t="s">
        <v>126</v>
      </c>
      <c r="Q4" s="27" t="s">
        <v>127</v>
      </c>
      <c r="R4" s="27" t="s">
        <v>128</v>
      </c>
      <c r="S4" s="27" t="s">
        <v>129</v>
      </c>
      <c r="T4" s="27" t="s">
        <v>130</v>
      </c>
      <c r="U4" s="28" t="s">
        <v>126</v>
      </c>
      <c r="V4" s="28" t="s">
        <v>127</v>
      </c>
      <c r="W4" s="28" t="s">
        <v>128</v>
      </c>
      <c r="X4" s="28" t="s">
        <v>129</v>
      </c>
      <c r="Y4" s="28" t="s">
        <v>130</v>
      </c>
      <c r="Z4" s="29" t="s">
        <v>126</v>
      </c>
      <c r="AA4" s="29" t="s">
        <v>127</v>
      </c>
      <c r="AB4" s="29" t="s">
        <v>128</v>
      </c>
      <c r="AC4" s="29" t="s">
        <v>129</v>
      </c>
      <c r="AD4" s="31" t="s">
        <v>130</v>
      </c>
      <c r="AE4" s="1" t="s">
        <v>135</v>
      </c>
    </row>
    <row r="5" spans="1:31" ht="30" customHeight="1" x14ac:dyDescent="0.25">
      <c r="A5" s="1" t="s">
        <v>96</v>
      </c>
      <c r="B5" s="1" t="s">
        <v>101</v>
      </c>
      <c r="C5" s="22">
        <v>34732</v>
      </c>
      <c r="D5" s="1" t="s">
        <v>106</v>
      </c>
      <c r="E5" s="1" t="s">
        <v>111</v>
      </c>
      <c r="F5" s="21" t="s">
        <v>116</v>
      </c>
      <c r="I5" s="1" t="s">
        <v>95</v>
      </c>
      <c r="J5" s="1" t="s">
        <v>125</v>
      </c>
      <c r="K5" s="26"/>
      <c r="L5" s="26"/>
      <c r="M5" s="26"/>
      <c r="N5" s="26"/>
      <c r="O5" s="26"/>
      <c r="P5" s="27"/>
      <c r="Q5" s="27"/>
      <c r="R5" s="27"/>
      <c r="S5" s="27"/>
      <c r="T5" s="27"/>
      <c r="U5" s="28"/>
      <c r="V5" s="28"/>
      <c r="W5" s="28"/>
      <c r="X5" s="28"/>
      <c r="Y5" s="28"/>
      <c r="Z5" s="29"/>
      <c r="AA5" s="29"/>
      <c r="AB5" s="29" t="s">
        <v>131</v>
      </c>
      <c r="AC5" s="29"/>
      <c r="AD5" s="31"/>
      <c r="AE5" s="1" t="s">
        <v>136</v>
      </c>
    </row>
    <row r="6" spans="1:31" ht="27.75" customHeight="1" x14ac:dyDescent="0.25">
      <c r="A6" s="1" t="s">
        <v>97</v>
      </c>
      <c r="B6" s="1" t="s">
        <v>102</v>
      </c>
      <c r="C6" s="22">
        <v>34831</v>
      </c>
      <c r="D6" s="1" t="s">
        <v>107</v>
      </c>
      <c r="E6" s="1" t="s">
        <v>112</v>
      </c>
      <c r="F6" s="21" t="s">
        <v>117</v>
      </c>
      <c r="I6" s="1" t="s">
        <v>96</v>
      </c>
      <c r="J6" s="1" t="s">
        <v>101</v>
      </c>
      <c r="K6" s="26"/>
      <c r="L6" s="26"/>
      <c r="M6" s="26" t="s">
        <v>131</v>
      </c>
      <c r="N6" s="26" t="s">
        <v>131</v>
      </c>
      <c r="O6" s="26" t="s">
        <v>131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9"/>
      <c r="AA6" s="29"/>
      <c r="AB6" s="29"/>
      <c r="AC6" s="29"/>
      <c r="AD6" s="29"/>
    </row>
    <row r="7" spans="1:31" ht="29.25" customHeight="1" x14ac:dyDescent="0.25">
      <c r="A7" s="1" t="s">
        <v>98</v>
      </c>
      <c r="B7" s="1" t="s">
        <v>103</v>
      </c>
      <c r="C7" s="22">
        <v>34776</v>
      </c>
      <c r="D7" s="1" t="s">
        <v>108</v>
      </c>
      <c r="E7" s="1" t="s">
        <v>113</v>
      </c>
      <c r="F7" s="21" t="s">
        <v>118</v>
      </c>
      <c r="I7" s="1" t="s">
        <v>124</v>
      </c>
      <c r="J7" s="1" t="s">
        <v>102</v>
      </c>
      <c r="K7" s="26"/>
      <c r="L7" s="26"/>
      <c r="M7" s="26"/>
      <c r="N7" s="26"/>
      <c r="O7" s="26"/>
      <c r="P7" s="27"/>
      <c r="Q7" s="27"/>
      <c r="R7" s="27"/>
      <c r="S7" s="27"/>
      <c r="T7" s="27"/>
      <c r="U7" s="28"/>
      <c r="V7" s="28" t="s">
        <v>131</v>
      </c>
      <c r="W7" s="28"/>
      <c r="X7" s="28"/>
      <c r="Y7" s="28"/>
      <c r="Z7" s="29"/>
      <c r="AA7" s="29"/>
      <c r="AB7" s="29"/>
      <c r="AC7" s="29"/>
      <c r="AD7" s="29"/>
    </row>
    <row r="8" spans="1:31" ht="26.25" customHeight="1" x14ac:dyDescent="0.25">
      <c r="A8" s="1" t="s">
        <v>99</v>
      </c>
      <c r="B8" s="1" t="s">
        <v>104</v>
      </c>
      <c r="C8" s="22">
        <v>34809</v>
      </c>
      <c r="D8" s="1" t="s">
        <v>109</v>
      </c>
      <c r="E8" s="1" t="s">
        <v>114</v>
      </c>
      <c r="F8" s="21" t="s">
        <v>119</v>
      </c>
      <c r="I8" s="1" t="s">
        <v>98</v>
      </c>
      <c r="J8" s="1" t="s">
        <v>103</v>
      </c>
      <c r="K8" s="26"/>
      <c r="L8" s="26"/>
      <c r="M8" s="26"/>
      <c r="N8" s="26"/>
      <c r="O8" s="26"/>
      <c r="P8" s="27"/>
      <c r="Q8" s="27"/>
      <c r="R8" s="27" t="s">
        <v>132</v>
      </c>
      <c r="S8" s="27"/>
      <c r="T8" s="27"/>
      <c r="U8" s="28"/>
      <c r="V8" s="28"/>
      <c r="W8" s="28"/>
      <c r="X8" s="28"/>
      <c r="Y8" s="28"/>
      <c r="Z8" s="29"/>
      <c r="AA8" s="29"/>
      <c r="AB8" s="29"/>
      <c r="AC8" s="29"/>
      <c r="AD8" s="29"/>
    </row>
    <row r="9" spans="1:31" x14ac:dyDescent="0.25">
      <c r="I9" s="1" t="s">
        <v>99</v>
      </c>
      <c r="J9" s="1" t="s">
        <v>104</v>
      </c>
      <c r="K9" s="26" t="s">
        <v>132</v>
      </c>
      <c r="L9" s="26"/>
      <c r="M9" s="26"/>
      <c r="N9" s="26"/>
      <c r="O9" s="26"/>
      <c r="P9" s="27"/>
      <c r="Q9" s="27"/>
      <c r="R9" s="27"/>
      <c r="S9" s="27"/>
      <c r="T9" s="27"/>
      <c r="U9" s="28"/>
      <c r="V9" s="28"/>
      <c r="W9" s="28"/>
      <c r="X9" s="28"/>
      <c r="Y9" s="28"/>
      <c r="Z9" s="29"/>
      <c r="AA9" s="29"/>
      <c r="AB9" s="29" t="s">
        <v>132</v>
      </c>
      <c r="AC9" s="29"/>
      <c r="AD9" s="29"/>
    </row>
    <row r="12" spans="1:31" ht="19.5" x14ac:dyDescent="0.3">
      <c r="A12" s="23"/>
      <c r="B12" s="23"/>
      <c r="C12" s="4"/>
      <c r="D12" s="4"/>
      <c r="E12" s="4"/>
      <c r="F12" s="4"/>
    </row>
    <row r="13" spans="1:31" x14ac:dyDescent="0.25">
      <c r="A13" s="4"/>
      <c r="B13" s="4"/>
      <c r="C13" s="4"/>
      <c r="D13" s="4"/>
      <c r="E13" s="4"/>
      <c r="F13" s="4"/>
    </row>
    <row r="14" spans="1:31" x14ac:dyDescent="0.25">
      <c r="A14" s="4"/>
      <c r="B14" s="4"/>
      <c r="C14" s="4"/>
      <c r="D14" s="4"/>
      <c r="E14" s="4"/>
      <c r="F14" s="4"/>
    </row>
    <row r="15" spans="1:31" x14ac:dyDescent="0.25">
      <c r="A15" s="4"/>
      <c r="B15" s="4"/>
      <c r="C15" s="4"/>
      <c r="D15" s="4"/>
      <c r="E15" s="4"/>
      <c r="F15" s="4"/>
    </row>
    <row r="16" spans="1:31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</sheetData>
  <mergeCells count="2">
    <mergeCell ref="K3:O3"/>
    <mergeCell ref="Z3:AD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topLeftCell="A8" workbookViewId="0">
      <selection activeCell="R28" sqref="R28"/>
    </sheetView>
  </sheetViews>
  <sheetFormatPr defaultRowHeight="15" x14ac:dyDescent="0.25"/>
  <cols>
    <col min="1" max="1" width="19.28515625" customWidth="1"/>
    <col min="2" max="9" width="3.7109375" customWidth="1"/>
    <col min="10" max="10" width="5.42578125" customWidth="1"/>
    <col min="11" max="11" width="7.28515625" customWidth="1"/>
    <col min="12" max="12" width="7.7109375" customWidth="1"/>
    <col min="13" max="13" width="8.5703125" customWidth="1"/>
    <col min="14" max="14" width="7" customWidth="1"/>
    <col min="15" max="15" width="18.7109375" customWidth="1"/>
    <col min="17" max="17" width="25.85546875" customWidth="1"/>
    <col min="18" max="19" width="29.28515625" customWidth="1"/>
  </cols>
  <sheetData>
    <row r="1" spans="1:18" x14ac:dyDescent="0.25">
      <c r="A1" s="46" t="s">
        <v>137</v>
      </c>
      <c r="B1" s="46"/>
      <c r="C1" s="46"/>
      <c r="D1" s="46"/>
      <c r="E1" s="46"/>
      <c r="F1" s="46"/>
      <c r="G1" s="46"/>
      <c r="H1" s="46"/>
    </row>
    <row r="2" spans="1:18" ht="27" customHeight="1" x14ac:dyDescent="0.25">
      <c r="A2" s="47" t="s">
        <v>138</v>
      </c>
      <c r="B2" s="45" t="s">
        <v>139</v>
      </c>
      <c r="C2" s="45"/>
      <c r="D2" s="45"/>
      <c r="E2" s="45"/>
      <c r="F2" s="45" t="s">
        <v>140</v>
      </c>
      <c r="G2" s="45"/>
      <c r="H2" s="45"/>
      <c r="I2" s="45"/>
      <c r="J2" s="48" t="s">
        <v>142</v>
      </c>
      <c r="K2" s="49"/>
      <c r="L2" s="44" t="s">
        <v>143</v>
      </c>
      <c r="M2" s="44" t="s">
        <v>144</v>
      </c>
      <c r="N2" s="44" t="s">
        <v>145</v>
      </c>
      <c r="O2" s="45" t="s">
        <v>146</v>
      </c>
    </row>
    <row r="3" spans="1:18" x14ac:dyDescent="0.25">
      <c r="A3" s="47"/>
      <c r="B3" s="32">
        <v>1</v>
      </c>
      <c r="C3" s="32">
        <v>2</v>
      </c>
      <c r="D3" s="32">
        <v>3</v>
      </c>
      <c r="E3" s="32">
        <v>4</v>
      </c>
      <c r="F3" s="32">
        <v>1</v>
      </c>
      <c r="G3" s="32">
        <v>2</v>
      </c>
      <c r="H3" s="32">
        <v>3</v>
      </c>
      <c r="I3" s="32">
        <v>4</v>
      </c>
      <c r="J3" s="32">
        <v>1</v>
      </c>
      <c r="K3" s="32">
        <v>2</v>
      </c>
      <c r="L3" s="44"/>
      <c r="M3" s="44"/>
      <c r="N3" s="44"/>
      <c r="O3" s="45"/>
    </row>
    <row r="4" spans="1:18" x14ac:dyDescent="0.25">
      <c r="A4" t="s">
        <v>147</v>
      </c>
      <c r="B4" s="34">
        <v>10</v>
      </c>
      <c r="C4" s="34">
        <v>9</v>
      </c>
      <c r="D4" s="34">
        <v>9</v>
      </c>
      <c r="E4" s="34">
        <v>10</v>
      </c>
      <c r="F4" s="33">
        <v>7</v>
      </c>
      <c r="G4" s="33">
        <v>8</v>
      </c>
      <c r="H4" s="33">
        <v>8</v>
      </c>
      <c r="I4" s="33">
        <v>8</v>
      </c>
      <c r="J4" s="35">
        <v>11</v>
      </c>
      <c r="K4" s="35">
        <v>11</v>
      </c>
      <c r="L4" s="36">
        <f>SUM(B4:K4)</f>
        <v>91</v>
      </c>
      <c r="M4" s="37">
        <f>L4/120</f>
        <v>0.7583333333333333</v>
      </c>
      <c r="N4" s="38">
        <f>_xlfn.RANK.EQ(L4,L4:L13)</f>
        <v>2</v>
      </c>
      <c r="O4" t="str">
        <f>IF(L4&gt;$R$10,"отлично",IF(L4&gt;$R$11,"хорошо",IF(L4&gt;$R$12,"удовлетворительно","плохо")))</f>
        <v>отлично</v>
      </c>
      <c r="Q4" t="s">
        <v>160</v>
      </c>
      <c r="R4" t="s">
        <v>161</v>
      </c>
    </row>
    <row r="5" spans="1:18" x14ac:dyDescent="0.25">
      <c r="A5" t="s">
        <v>148</v>
      </c>
      <c r="B5" s="34">
        <v>8</v>
      </c>
      <c r="C5" s="34">
        <v>9</v>
      </c>
      <c r="D5" s="34">
        <v>10</v>
      </c>
      <c r="E5" s="34">
        <v>8</v>
      </c>
      <c r="F5" s="33">
        <v>8</v>
      </c>
      <c r="G5" s="33">
        <v>8</v>
      </c>
      <c r="H5" s="33">
        <v>7</v>
      </c>
      <c r="I5" s="33">
        <v>7</v>
      </c>
      <c r="J5" s="35">
        <v>10</v>
      </c>
      <c r="K5" s="35">
        <v>10</v>
      </c>
      <c r="L5" s="36">
        <f t="shared" ref="L5:L13" si="0">SUM(B5:K5)</f>
        <v>85</v>
      </c>
      <c r="M5" s="37">
        <f t="shared" ref="M5:M13" si="1">L5/120</f>
        <v>0.70833333333333337</v>
      </c>
      <c r="N5" s="38">
        <f>_xlfn.RANK.EQ(L5,L4:L13)</f>
        <v>5</v>
      </c>
      <c r="O5" t="str">
        <f t="shared" ref="O5:O13" si="2">IF(L5&gt;$R$10,"отлично",IF(L5&gt;$R$11,"хорошо",IF(L5&gt;$R$12,"удовлетворительно","плохо")))</f>
        <v>хорошо</v>
      </c>
      <c r="Q5" t="s">
        <v>139</v>
      </c>
      <c r="R5">
        <v>350</v>
      </c>
    </row>
    <row r="6" spans="1:18" x14ac:dyDescent="0.25">
      <c r="A6" t="s">
        <v>149</v>
      </c>
      <c r="B6" s="34">
        <v>8</v>
      </c>
      <c r="C6" s="34">
        <v>8</v>
      </c>
      <c r="D6" s="34">
        <v>9</v>
      </c>
      <c r="E6" s="34">
        <v>7</v>
      </c>
      <c r="F6" s="33">
        <v>8</v>
      </c>
      <c r="G6" s="33">
        <v>6</v>
      </c>
      <c r="H6" s="33">
        <v>6</v>
      </c>
      <c r="I6" s="33">
        <v>8</v>
      </c>
      <c r="J6" s="35">
        <v>10</v>
      </c>
      <c r="K6" s="35">
        <v>12</v>
      </c>
      <c r="L6" s="36">
        <f t="shared" si="0"/>
        <v>82</v>
      </c>
      <c r="M6" s="37">
        <f t="shared" si="1"/>
        <v>0.68333333333333335</v>
      </c>
      <c r="N6" s="38">
        <f>_xlfn.RANK.EQ(L6,L4:L13)</f>
        <v>8</v>
      </c>
      <c r="O6" t="str">
        <f t="shared" si="2"/>
        <v>хорошо</v>
      </c>
      <c r="Q6" t="s">
        <v>140</v>
      </c>
      <c r="R6">
        <v>294</v>
      </c>
    </row>
    <row r="7" spans="1:18" x14ac:dyDescent="0.25">
      <c r="A7" t="s">
        <v>150</v>
      </c>
      <c r="B7" s="34">
        <v>9</v>
      </c>
      <c r="C7" s="34">
        <v>9</v>
      </c>
      <c r="D7" s="34">
        <v>9</v>
      </c>
      <c r="E7" s="34">
        <v>9</v>
      </c>
      <c r="F7" s="33">
        <v>6</v>
      </c>
      <c r="G7" s="33">
        <v>7</v>
      </c>
      <c r="H7" s="33">
        <v>6</v>
      </c>
      <c r="I7" s="33">
        <v>6</v>
      </c>
      <c r="J7" s="35">
        <v>11</v>
      </c>
      <c r="K7" s="35">
        <v>11</v>
      </c>
      <c r="L7" s="36">
        <f t="shared" si="0"/>
        <v>83</v>
      </c>
      <c r="M7" s="37">
        <f t="shared" si="1"/>
        <v>0.69166666666666665</v>
      </c>
      <c r="N7" s="38">
        <f>_xlfn.RANK.EQ(L7,L4:L13)</f>
        <v>7</v>
      </c>
      <c r="O7" t="str">
        <f t="shared" si="2"/>
        <v>хорошо</v>
      </c>
      <c r="Q7" t="s">
        <v>141</v>
      </c>
      <c r="R7">
        <v>218</v>
      </c>
    </row>
    <row r="8" spans="1:18" x14ac:dyDescent="0.25">
      <c r="A8" t="s">
        <v>151</v>
      </c>
      <c r="B8" s="34">
        <v>7</v>
      </c>
      <c r="C8" s="34">
        <v>8</v>
      </c>
      <c r="D8" s="34">
        <v>9</v>
      </c>
      <c r="E8" s="34">
        <v>10</v>
      </c>
      <c r="F8" s="33">
        <v>7</v>
      </c>
      <c r="G8" s="33">
        <v>7</v>
      </c>
      <c r="H8" s="33">
        <v>7</v>
      </c>
      <c r="I8" s="33">
        <v>6</v>
      </c>
      <c r="J8" s="35">
        <v>12</v>
      </c>
      <c r="K8" s="35">
        <v>11</v>
      </c>
      <c r="L8" s="36">
        <f t="shared" si="0"/>
        <v>84</v>
      </c>
      <c r="M8" s="37">
        <f t="shared" si="1"/>
        <v>0.7</v>
      </c>
      <c r="N8" s="38">
        <f>_xlfn.RANK.EQ(L8,L4:L13)</f>
        <v>6</v>
      </c>
      <c r="O8" t="str">
        <f t="shared" si="2"/>
        <v>хорошо</v>
      </c>
    </row>
    <row r="9" spans="1:18" x14ac:dyDescent="0.25">
      <c r="A9" t="s">
        <v>152</v>
      </c>
      <c r="B9" s="34">
        <v>8</v>
      </c>
      <c r="C9" s="34">
        <v>9</v>
      </c>
      <c r="D9" s="34">
        <v>8</v>
      </c>
      <c r="E9" s="34">
        <v>7</v>
      </c>
      <c r="F9" s="33">
        <v>10</v>
      </c>
      <c r="G9" s="33">
        <v>7</v>
      </c>
      <c r="H9" s="33">
        <v>8</v>
      </c>
      <c r="I9" s="33">
        <v>8</v>
      </c>
      <c r="J9" s="35">
        <v>11</v>
      </c>
      <c r="K9" s="35">
        <v>12</v>
      </c>
      <c r="L9" s="36">
        <f t="shared" si="0"/>
        <v>88</v>
      </c>
      <c r="M9" s="37">
        <f t="shared" si="1"/>
        <v>0.73333333333333328</v>
      </c>
      <c r="N9" s="38">
        <f>_xlfn.RANK.EQ(L9,L4:L13)</f>
        <v>4</v>
      </c>
      <c r="O9" t="str">
        <f t="shared" si="2"/>
        <v>хорошо</v>
      </c>
      <c r="Q9" t="s">
        <v>162</v>
      </c>
      <c r="R9" t="s">
        <v>163</v>
      </c>
    </row>
    <row r="10" spans="1:18" x14ac:dyDescent="0.25">
      <c r="A10" t="s">
        <v>153</v>
      </c>
      <c r="B10" s="34">
        <v>6</v>
      </c>
      <c r="C10" s="34">
        <v>10</v>
      </c>
      <c r="D10" s="34">
        <v>10</v>
      </c>
      <c r="E10" s="34">
        <v>10</v>
      </c>
      <c r="F10" s="33">
        <v>9</v>
      </c>
      <c r="G10" s="33">
        <v>8</v>
      </c>
      <c r="H10" s="33">
        <v>8</v>
      </c>
      <c r="I10" s="33">
        <v>8</v>
      </c>
      <c r="J10" s="35">
        <v>10</v>
      </c>
      <c r="K10" s="35">
        <v>10</v>
      </c>
      <c r="L10" s="36">
        <f t="shared" si="0"/>
        <v>89</v>
      </c>
      <c r="M10" s="37">
        <f t="shared" si="1"/>
        <v>0.7416666666666667</v>
      </c>
      <c r="N10" s="38">
        <f>_xlfn.RANK.EQ(L10,L4:L13)</f>
        <v>3</v>
      </c>
      <c r="O10" t="str">
        <f t="shared" si="2"/>
        <v>хорошо</v>
      </c>
      <c r="Q10">
        <v>5</v>
      </c>
      <c r="R10">
        <v>90</v>
      </c>
    </row>
    <row r="11" spans="1:18" x14ac:dyDescent="0.25">
      <c r="A11" t="s">
        <v>154</v>
      </c>
      <c r="B11" s="34">
        <v>8</v>
      </c>
      <c r="C11" s="34">
        <v>8</v>
      </c>
      <c r="D11" s="34">
        <v>8</v>
      </c>
      <c r="E11" s="34">
        <v>9</v>
      </c>
      <c r="F11" s="33">
        <v>7</v>
      </c>
      <c r="G11" s="33">
        <v>7</v>
      </c>
      <c r="H11" s="33">
        <v>7</v>
      </c>
      <c r="I11" s="33">
        <v>6</v>
      </c>
      <c r="J11" s="35">
        <v>10</v>
      </c>
      <c r="K11" s="35">
        <v>10</v>
      </c>
      <c r="L11" s="36">
        <f t="shared" si="0"/>
        <v>80</v>
      </c>
      <c r="M11" s="37">
        <f t="shared" si="1"/>
        <v>0.66666666666666663</v>
      </c>
      <c r="N11" s="38">
        <f>_xlfn.RANK.EQ(L11,L4:L13)</f>
        <v>10</v>
      </c>
      <c r="O11" t="str">
        <f t="shared" si="2"/>
        <v>удовлетворительно</v>
      </c>
      <c r="Q11">
        <v>4</v>
      </c>
      <c r="R11">
        <v>81</v>
      </c>
    </row>
    <row r="12" spans="1:18" x14ac:dyDescent="0.25">
      <c r="A12" t="s">
        <v>155</v>
      </c>
      <c r="B12" s="34">
        <v>7</v>
      </c>
      <c r="C12" s="34">
        <v>7</v>
      </c>
      <c r="D12" s="34">
        <v>9</v>
      </c>
      <c r="E12" s="34">
        <v>9</v>
      </c>
      <c r="F12" s="33">
        <v>6</v>
      </c>
      <c r="G12" s="33">
        <v>7</v>
      </c>
      <c r="H12" s="33">
        <v>7</v>
      </c>
      <c r="I12" s="33">
        <v>7</v>
      </c>
      <c r="J12" s="35">
        <v>11</v>
      </c>
      <c r="K12" s="35">
        <v>12</v>
      </c>
      <c r="L12" s="36">
        <f t="shared" si="0"/>
        <v>82</v>
      </c>
      <c r="M12" s="37">
        <f t="shared" si="1"/>
        <v>0.68333333333333335</v>
      </c>
      <c r="N12" s="38">
        <f>_xlfn.RANK.EQ(L12,L4:L13)</f>
        <v>8</v>
      </c>
      <c r="O12" t="str">
        <f t="shared" si="2"/>
        <v>хорошо</v>
      </c>
      <c r="Q12">
        <v>3</v>
      </c>
      <c r="R12">
        <v>75</v>
      </c>
    </row>
    <row r="13" spans="1:18" x14ac:dyDescent="0.25">
      <c r="A13" t="s">
        <v>156</v>
      </c>
      <c r="B13" s="34">
        <v>10</v>
      </c>
      <c r="C13" s="34">
        <v>9</v>
      </c>
      <c r="D13" s="34">
        <v>10</v>
      </c>
      <c r="E13" s="34">
        <v>10</v>
      </c>
      <c r="F13" s="33">
        <v>8</v>
      </c>
      <c r="G13" s="33">
        <v>8</v>
      </c>
      <c r="H13" s="33">
        <v>8</v>
      </c>
      <c r="I13" s="33">
        <v>8</v>
      </c>
      <c r="J13" s="35">
        <v>12</v>
      </c>
      <c r="K13" s="35">
        <v>11</v>
      </c>
      <c r="L13" s="36">
        <f t="shared" si="0"/>
        <v>94</v>
      </c>
      <c r="M13" s="37">
        <f t="shared" si="1"/>
        <v>0.78333333333333333</v>
      </c>
      <c r="N13" s="38">
        <f>_xlfn.RANK.EQ(L13,L4:L13)</f>
        <v>1</v>
      </c>
      <c r="O13" t="str">
        <f t="shared" si="2"/>
        <v>отлично</v>
      </c>
    </row>
    <row r="15" spans="1:18" x14ac:dyDescent="0.25">
      <c r="A15" t="s">
        <v>157</v>
      </c>
      <c r="B15">
        <f>SUM(B3:B14)</f>
        <v>82</v>
      </c>
      <c r="C15">
        <f>SUM(C3:C14)</f>
        <v>88</v>
      </c>
      <c r="D15">
        <f t="shared" ref="D15:K15" si="3">SUM(D4:D13)</f>
        <v>91</v>
      </c>
      <c r="E15">
        <f t="shared" si="3"/>
        <v>89</v>
      </c>
      <c r="F15">
        <f t="shared" si="3"/>
        <v>76</v>
      </c>
      <c r="G15">
        <f t="shared" si="3"/>
        <v>73</v>
      </c>
      <c r="H15">
        <f t="shared" si="3"/>
        <v>72</v>
      </c>
      <c r="I15">
        <f t="shared" si="3"/>
        <v>72</v>
      </c>
      <c r="J15">
        <f t="shared" si="3"/>
        <v>108</v>
      </c>
      <c r="K15">
        <f t="shared" si="3"/>
        <v>110</v>
      </c>
    </row>
    <row r="16" spans="1:18" x14ac:dyDescent="0.25">
      <c r="A16" t="s">
        <v>158</v>
      </c>
      <c r="E16">
        <f>B15+C15+D15+E15</f>
        <v>350</v>
      </c>
      <c r="I16">
        <f>F15+G15+H15+I15</f>
        <v>293</v>
      </c>
      <c r="K16">
        <f>J15+K15</f>
        <v>218</v>
      </c>
    </row>
    <row r="18" spans="1:12" x14ac:dyDescent="0.25">
      <c r="A18" t="s">
        <v>159</v>
      </c>
      <c r="L18">
        <f>E16+I16+K16</f>
        <v>861</v>
      </c>
    </row>
  </sheetData>
  <mergeCells count="9">
    <mergeCell ref="N2:N3"/>
    <mergeCell ref="O2:O3"/>
    <mergeCell ref="A1:H1"/>
    <mergeCell ref="A2:A3"/>
    <mergeCell ref="B2:E2"/>
    <mergeCell ref="F2:I2"/>
    <mergeCell ref="J2:K2"/>
    <mergeCell ref="L2:L3"/>
    <mergeCell ref="M2:M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Методика 1</vt:lpstr>
      <vt:lpstr>Журнал психологического тест-ия</vt:lpstr>
      <vt:lpstr>Инвентарный журнал</vt:lpstr>
      <vt:lpstr>Рассадка детей в классе</vt:lpstr>
      <vt:lpstr>Список тестирующихся </vt:lpstr>
      <vt:lpstr>Рейтинговая оценка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student-09-326</dc:creator>
  <cp:lastModifiedBy>Елена Ивлева</cp:lastModifiedBy>
  <dcterms:created xsi:type="dcterms:W3CDTF">2015-10-07T05:54:36Z</dcterms:created>
  <dcterms:modified xsi:type="dcterms:W3CDTF">2015-11-18T14:57:38Z</dcterms:modified>
</cp:coreProperties>
</file>