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195" windowHeight="8325" tabRatio="798" activeTab="9"/>
  </bookViews>
  <sheets>
    <sheet name="Формулы" sheetId="16" r:id="rId1"/>
    <sheet name="Пример 1" sheetId="22" r:id="rId2"/>
    <sheet name="пример2" sheetId="19" r:id="rId3"/>
    <sheet name="Функции" sheetId="13" r:id="rId4"/>
    <sheet name="Задание 1" sheetId="3" r:id="rId5"/>
    <sheet name="Задание 2" sheetId="28" r:id="rId6"/>
    <sheet name="Задание 3а" sheetId="26" r:id="rId7"/>
    <sheet name="Задание 3б" sheetId="27" r:id="rId8"/>
    <sheet name="Задание 4" sheetId="29" r:id="rId9"/>
    <sheet name="Лист1" sheetId="30" r:id="rId10"/>
  </sheets>
  <definedNames>
    <definedName name="Агент" localSheetId="5">#REF!</definedName>
    <definedName name="Агент" localSheetId="8">#REF!</definedName>
    <definedName name="Агент">#REF!</definedName>
    <definedName name="Бассейн" localSheetId="5">#REF!</definedName>
    <definedName name="Бассейн" localSheetId="8">#REF!</definedName>
    <definedName name="Бассейн">#REF!</definedName>
    <definedName name="результат" localSheetId="5">#REF!</definedName>
    <definedName name="результат" localSheetId="8">#REF!</definedName>
    <definedName name="результат">#REF!</definedName>
  </definedNames>
  <calcPr calcId="145621"/>
</workbook>
</file>

<file path=xl/calcChain.xml><?xml version="1.0" encoding="utf-8"?>
<calcChain xmlns="http://schemas.openxmlformats.org/spreadsheetml/2006/main">
  <c r="Q8" i="30" l="1"/>
  <c r="Q11" i="30"/>
  <c r="Q7" i="30"/>
  <c r="P11" i="30"/>
  <c r="Q15" i="30"/>
  <c r="Q13" i="30"/>
  <c r="Q14" i="30"/>
  <c r="Q12" i="30"/>
  <c r="Q9" i="30"/>
  <c r="Q10" i="30"/>
  <c r="P15" i="30" l="1"/>
  <c r="O15" i="30"/>
  <c r="P13" i="30"/>
  <c r="P14" i="30"/>
  <c r="P12" i="30"/>
  <c r="O13" i="30"/>
  <c r="O14" i="30"/>
  <c r="O12" i="30"/>
  <c r="N13" i="30" l="1"/>
  <c r="N14" i="30"/>
  <c r="N12" i="30"/>
  <c r="N8" i="30"/>
  <c r="N9" i="30"/>
  <c r="N10" i="30"/>
  <c r="N7" i="30"/>
  <c r="M15" i="30"/>
  <c r="M11" i="30"/>
  <c r="L13" i="30"/>
  <c r="L14" i="30"/>
  <c r="L15" i="30" s="1"/>
  <c r="L12" i="30"/>
  <c r="L8" i="30"/>
  <c r="L9" i="30"/>
  <c r="L10" i="30"/>
  <c r="L7" i="30"/>
  <c r="L11" i="30" s="1"/>
  <c r="K15" i="30"/>
  <c r="K11" i="30"/>
  <c r="J13" i="30"/>
  <c r="J14" i="30"/>
  <c r="J12" i="30"/>
  <c r="J15" i="30" s="1"/>
  <c r="I15" i="30"/>
  <c r="I11" i="30"/>
  <c r="J10" i="30"/>
  <c r="J8" i="30"/>
  <c r="J9" i="30"/>
  <c r="J7" i="30"/>
  <c r="J11" i="30" s="1"/>
  <c r="H14" i="30"/>
  <c r="H13" i="30"/>
  <c r="H15" i="30" s="1"/>
  <c r="H12" i="30"/>
  <c r="G15" i="30"/>
  <c r="G11" i="30"/>
  <c r="H10" i="30"/>
  <c r="P10" i="30" s="1"/>
  <c r="H9" i="30"/>
  <c r="P9" i="30" s="1"/>
  <c r="H8" i="30"/>
  <c r="P8" i="30" s="1"/>
  <c r="H7" i="30"/>
  <c r="P7" i="30" s="1"/>
  <c r="E15" i="30"/>
  <c r="E11" i="30"/>
  <c r="O10" i="30" l="1"/>
  <c r="O8" i="30"/>
  <c r="H11" i="30"/>
  <c r="O7" i="30"/>
  <c r="O11" i="30" s="1"/>
  <c r="O9" i="30"/>
  <c r="U5" i="29"/>
  <c r="T5" i="29"/>
  <c r="S5" i="29"/>
  <c r="R5" i="29"/>
  <c r="P5" i="29"/>
  <c r="P6" i="29"/>
  <c r="P7" i="29"/>
  <c r="P8" i="29"/>
  <c r="P9" i="29"/>
  <c r="P10" i="29"/>
  <c r="P11" i="29"/>
  <c r="P12" i="29"/>
  <c r="P13" i="29"/>
  <c r="P14" i="29"/>
  <c r="P15" i="29"/>
  <c r="P16" i="29"/>
  <c r="P17" i="29"/>
  <c r="P18" i="29"/>
  <c r="P19" i="29"/>
  <c r="P20" i="29"/>
  <c r="P21" i="29"/>
  <c r="P22" i="29"/>
  <c r="P23" i="29"/>
  <c r="P24" i="29"/>
  <c r="P25" i="29"/>
  <c r="P26" i="29"/>
  <c r="P4" i="29"/>
  <c r="P27" i="29" s="1"/>
  <c r="O5" i="29"/>
  <c r="O6" i="29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22" i="29"/>
  <c r="O23" i="29"/>
  <c r="O24" i="29"/>
  <c r="O25" i="29"/>
  <c r="O26" i="29"/>
  <c r="O4" i="29"/>
  <c r="N5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4" i="29"/>
  <c r="L5" i="29"/>
  <c r="L6" i="29"/>
  <c r="L7" i="29"/>
  <c r="L8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4" i="29"/>
  <c r="K5" i="29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4" i="29"/>
  <c r="D25" i="27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3" i="27"/>
  <c r="B2" i="26"/>
  <c r="B3" i="26" s="1"/>
  <c r="B5" i="26" s="1"/>
  <c r="C16" i="28"/>
  <c r="D16" i="28"/>
  <c r="E16" i="28"/>
  <c r="F16" i="28"/>
  <c r="G16" i="28"/>
  <c r="H16" i="28"/>
  <c r="I16" i="28"/>
  <c r="J16" i="28"/>
  <c r="K16" i="28"/>
  <c r="L16" i="28"/>
  <c r="M16" i="28"/>
  <c r="B16" i="28"/>
  <c r="C15" i="28"/>
  <c r="D15" i="28"/>
  <c r="E15" i="28"/>
  <c r="F15" i="28"/>
  <c r="G15" i="28"/>
  <c r="H15" i="28"/>
  <c r="I15" i="28"/>
  <c r="J15" i="28"/>
  <c r="K15" i="28"/>
  <c r="L15" i="28"/>
  <c r="M15" i="28"/>
  <c r="B15" i="28"/>
  <c r="P4" i="28"/>
  <c r="P16" i="28" s="1"/>
  <c r="D14" i="28"/>
  <c r="E14" i="28"/>
  <c r="F14" i="28"/>
  <c r="G14" i="28"/>
  <c r="H14" i="28"/>
  <c r="I14" i="28"/>
  <c r="J14" i="28"/>
  <c r="K14" i="28"/>
  <c r="L14" i="28"/>
  <c r="M14" i="28"/>
  <c r="C14" i="28"/>
  <c r="B14" i="28"/>
  <c r="P5" i="28"/>
  <c r="P14" i="28" s="1"/>
  <c r="P6" i="28"/>
  <c r="P7" i="28"/>
  <c r="P8" i="28"/>
  <c r="P9" i="28"/>
  <c r="P10" i="28"/>
  <c r="P11" i="28"/>
  <c r="P12" i="28"/>
  <c r="P13" i="28"/>
  <c r="O5" i="28"/>
  <c r="N5" i="28" s="1"/>
  <c r="Q5" i="28" s="1"/>
  <c r="O6" i="28"/>
  <c r="N6" i="28" s="1"/>
  <c r="Q6" i="28" s="1"/>
  <c r="O7" i="28"/>
  <c r="N7" i="28" s="1"/>
  <c r="Q7" i="28" s="1"/>
  <c r="O8" i="28"/>
  <c r="N8" i="28" s="1"/>
  <c r="Q8" i="28" s="1"/>
  <c r="O9" i="28"/>
  <c r="N9" i="28" s="1"/>
  <c r="Q9" i="28" s="1"/>
  <c r="O10" i="28"/>
  <c r="N10" i="28" s="1"/>
  <c r="Q10" i="28" s="1"/>
  <c r="O11" i="28"/>
  <c r="N11" i="28" s="1"/>
  <c r="Q11" i="28" s="1"/>
  <c r="O12" i="28"/>
  <c r="N12" i="28" s="1"/>
  <c r="Q12" i="28" s="1"/>
  <c r="O13" i="28"/>
  <c r="N13" i="28" s="1"/>
  <c r="Q13" i="28" s="1"/>
  <c r="O4" i="28"/>
  <c r="O14" i="28" s="1"/>
  <c r="C13" i="3"/>
  <c r="D13" i="3"/>
  <c r="E13" i="3"/>
  <c r="B13" i="3"/>
  <c r="F13" i="3" s="1"/>
  <c r="C12" i="3"/>
  <c r="D12" i="3"/>
  <c r="E12" i="3"/>
  <c r="B12" i="3"/>
  <c r="F12" i="3" s="1"/>
  <c r="F5" i="3"/>
  <c r="F6" i="3"/>
  <c r="F7" i="3"/>
  <c r="F8" i="3"/>
  <c r="F9" i="3"/>
  <c r="F4" i="3"/>
  <c r="F3" i="3"/>
  <c r="C11" i="3"/>
  <c r="D11" i="3"/>
  <c r="E11" i="3"/>
  <c r="B11" i="3"/>
  <c r="F11" i="3" s="1"/>
  <c r="E10" i="3"/>
  <c r="D10" i="3"/>
  <c r="C10" i="3"/>
  <c r="B10" i="3"/>
  <c r="F10" i="3" s="1"/>
  <c r="E3" i="19"/>
  <c r="E4" i="19"/>
  <c r="E5" i="19"/>
  <c r="E6" i="19"/>
  <c r="E7" i="19"/>
  <c r="E8" i="19"/>
  <c r="E9" i="19"/>
  <c r="E10" i="19"/>
  <c r="E11" i="19"/>
  <c r="E2" i="19"/>
  <c r="D3" i="19"/>
  <c r="D4" i="19"/>
  <c r="D5" i="19"/>
  <c r="D6" i="19"/>
  <c r="D7" i="19"/>
  <c r="D8" i="19"/>
  <c r="D9" i="19"/>
  <c r="D10" i="19"/>
  <c r="D11" i="19"/>
  <c r="D2" i="19"/>
  <c r="E6" i="22"/>
  <c r="E7" i="22"/>
  <c r="E5" i="22"/>
  <c r="E4" i="22"/>
  <c r="E8" i="22" s="1"/>
  <c r="N4" i="28" l="1"/>
  <c r="O15" i="28"/>
  <c r="O16" i="28"/>
  <c r="P15" i="28"/>
  <c r="E25" i="27"/>
  <c r="D24" i="27"/>
  <c r="E24" i="27"/>
  <c r="E27" i="27" s="1"/>
  <c r="D9" i="16"/>
  <c r="D4" i="16"/>
  <c r="N16" i="28" l="1"/>
  <c r="N15" i="28"/>
  <c r="Q4" i="28"/>
  <c r="N14" i="28"/>
  <c r="Q16" i="28" l="1"/>
  <c r="Q15" i="28"/>
  <c r="Q14" i="28"/>
</calcChain>
</file>

<file path=xl/sharedStrings.xml><?xml version="1.0" encoding="utf-8"?>
<sst xmlns="http://schemas.openxmlformats.org/spreadsheetml/2006/main" count="304" uniqueCount="254">
  <si>
    <t>Смета расходов за неделю</t>
  </si>
  <si>
    <t>Дни недели</t>
  </si>
  <si>
    <t>Питание</t>
  </si>
  <si>
    <t>Транспорт</t>
  </si>
  <si>
    <t>Покупки</t>
  </si>
  <si>
    <t>Развлечения</t>
  </si>
  <si>
    <t>Расходы за день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</si>
  <si>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</si>
  <si>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</si>
  <si>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</si>
  <si>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</si>
  <si>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</si>
  <si>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</si>
  <si>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</si>
  <si>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ИТОГО:</t>
  </si>
  <si>
    <t>МАКС. расходы</t>
  </si>
  <si>
    <t>МИН. расходы</t>
  </si>
  <si>
    <t>СРЕДНЕЕ за неделю</t>
  </si>
  <si>
    <t>Фамилия</t>
  </si>
  <si>
    <t>Имя</t>
  </si>
  <si>
    <t>Мария</t>
  </si>
  <si>
    <t>Ольга</t>
  </si>
  <si>
    <t>Екатерина</t>
  </si>
  <si>
    <t>Дарья</t>
  </si>
  <si>
    <t>Татьяна</t>
  </si>
  <si>
    <t>Название функции</t>
  </si>
  <si>
    <t>Назначение</t>
  </si>
  <si>
    <t>Вид функции</t>
  </si>
  <si>
    <t xml:space="preserve">Статистические </t>
  </si>
  <si>
    <t>Определение среднего значения указанных чисел</t>
  </si>
  <si>
    <t>СРЗНАЧ(...)</t>
  </si>
  <si>
    <t>МИН(…)</t>
  </si>
  <si>
    <t>МАКС(...)</t>
  </si>
  <si>
    <t>Определение минимального из указанных чисел</t>
  </si>
  <si>
    <t>Определение максимального из указанных чисел</t>
  </si>
  <si>
    <t>Примечания</t>
  </si>
  <si>
    <t>Математические</t>
  </si>
  <si>
    <t>СУММ(…)</t>
  </si>
  <si>
    <t>Определение суммы указанных чисел</t>
  </si>
  <si>
    <t>Подсчет количества значений в зависимости от условия</t>
  </si>
  <si>
    <t>СЧЕТЕСЛИ (диапазон, критерий)</t>
  </si>
  <si>
    <r>
      <rPr>
        <b/>
        <sz val="12"/>
        <color theme="1"/>
        <rFont val="Times New Roman"/>
        <family val="1"/>
        <charset val="204"/>
      </rPr>
      <t>Критерий </t>
    </r>
    <r>
      <rPr>
        <sz val="12"/>
        <color theme="1"/>
        <rFont val="Times New Roman"/>
        <family val="1"/>
        <charset val="204"/>
      </rPr>
      <t>- число, выражение, текст или ссылка на ячейку, который определяет, какие ячейки нужно подсчитывать. Например, критерий может быть выражен следующим образом: 32, "32", "&gt;32", "яблоки" или B4.</t>
    </r>
  </si>
  <si>
    <t>СЕГОДНЯ()</t>
  </si>
  <si>
    <t>Без аргументов</t>
  </si>
  <si>
    <t>Значение сегодняшней даты в виде даты в числовом формате</t>
  </si>
  <si>
    <t>Дата и время</t>
  </si>
  <si>
    <t>ЦЕЛОЕ()</t>
  </si>
  <si>
    <t>Округляет число до ближайщего меньшего</t>
  </si>
  <si>
    <t>Пример:</t>
  </si>
  <si>
    <r>
      <rPr>
        <b/>
        <sz val="12"/>
        <color theme="1"/>
        <rFont val="Calibri"/>
        <family val="2"/>
        <charset val="204"/>
        <scheme val="minor"/>
      </rPr>
      <t>Формула</t>
    </r>
    <r>
      <rPr>
        <sz val="12"/>
        <color theme="1"/>
        <rFont val="Calibri"/>
        <family val="2"/>
        <charset val="204"/>
        <scheme val="minor"/>
      </rPr>
      <t xml:space="preserve"> - последовательность чисел или ссылок на ячейки, объединенных знаками арифметических операций или функций. Формула должна начинаться со знака «</t>
    </r>
    <r>
      <rPr>
        <b/>
        <sz val="12"/>
        <color theme="1"/>
        <rFont val="Calibri"/>
        <family val="2"/>
        <charset val="204"/>
        <scheme val="minor"/>
      </rPr>
      <t>=</t>
    </r>
    <r>
      <rPr>
        <sz val="12"/>
        <color theme="1"/>
        <rFont val="Calibri"/>
        <family val="2"/>
        <charset val="204"/>
        <scheme val="minor"/>
      </rPr>
      <t xml:space="preserve">». Она может включать до 240 символов и не должна содержать пробелов. </t>
    </r>
  </si>
  <si>
    <t xml:space="preserve"> =B3+C3</t>
  </si>
  <si>
    <r>
      <rPr>
        <i/>
        <sz val="11"/>
        <color theme="1"/>
        <rFont val="Calibri"/>
        <family val="2"/>
        <charset val="204"/>
        <scheme val="minor"/>
      </rPr>
      <t>Ссылка</t>
    </r>
    <r>
      <rPr>
        <sz val="11"/>
        <color theme="1"/>
        <rFont val="Calibri"/>
        <family val="2"/>
        <charset val="204"/>
        <scheme val="minor"/>
      </rPr>
      <t xml:space="preserve"> - указание адреса ячейки или группы ячеек. С помощью ссылки можно использовать в формуле значения других ячеек. Ссылки бывают </t>
    </r>
    <r>
      <rPr>
        <b/>
        <sz val="11"/>
        <color theme="1"/>
        <rFont val="Calibri"/>
        <family val="2"/>
        <charset val="204"/>
        <scheme val="minor"/>
      </rPr>
      <t>относительные</t>
    </r>
    <r>
      <rPr>
        <sz val="11"/>
        <color theme="1"/>
        <rFont val="Calibri"/>
        <family val="2"/>
        <charset val="204"/>
        <scheme val="minor"/>
      </rPr>
      <t xml:space="preserve"> (вид </t>
    </r>
    <r>
      <rPr>
        <b/>
        <sz val="11"/>
        <color theme="1"/>
        <rFont val="Calibri"/>
        <family val="2"/>
        <charset val="204"/>
        <scheme val="minor"/>
      </rPr>
      <t>А1</t>
    </r>
    <r>
      <rPr>
        <sz val="11"/>
        <color theme="1"/>
        <rFont val="Calibri"/>
        <family val="2"/>
        <charset val="204"/>
        <scheme val="minor"/>
      </rPr>
      <t xml:space="preserve">) и </t>
    </r>
    <r>
      <rPr>
        <b/>
        <sz val="11"/>
        <color theme="1"/>
        <rFont val="Calibri"/>
        <family val="2"/>
        <charset val="204"/>
        <scheme val="minor"/>
      </rPr>
      <t>абсолютные</t>
    </r>
    <r>
      <rPr>
        <sz val="11"/>
        <color theme="1"/>
        <rFont val="Calibri"/>
        <family val="2"/>
        <charset val="204"/>
        <scheme val="minor"/>
      </rPr>
      <t xml:space="preserve"> (вид </t>
    </r>
    <r>
      <rPr>
        <b/>
        <sz val="11"/>
        <color theme="1"/>
        <rFont val="Calibri"/>
        <family val="2"/>
        <charset val="204"/>
        <scheme val="minor"/>
      </rPr>
      <t>$А$1</t>
    </r>
    <r>
      <rPr>
        <sz val="11"/>
        <color theme="1"/>
        <rFont val="Calibri"/>
        <family val="2"/>
        <charset val="204"/>
        <scheme val="minor"/>
      </rPr>
      <t xml:space="preserve">). 
Разница между этими ссылками проявляется при перемещении или копировании формул из одной ячейки в другую. Абсолютные ссылки в этом случае </t>
    </r>
    <r>
      <rPr>
        <b/>
        <sz val="11"/>
        <color theme="1"/>
        <rFont val="Calibri"/>
        <family val="2"/>
        <charset val="204"/>
        <scheme val="minor"/>
      </rPr>
      <t>не изменяются</t>
    </r>
    <r>
      <rPr>
        <sz val="11"/>
        <color theme="1"/>
        <rFont val="Calibri"/>
        <family val="2"/>
        <charset val="204"/>
        <scheme val="minor"/>
      </rPr>
      <t xml:space="preserve">, а относительные автоматически </t>
    </r>
    <r>
      <rPr>
        <b/>
        <sz val="11"/>
        <color theme="1"/>
        <rFont val="Calibri"/>
        <family val="2"/>
        <charset val="204"/>
        <scheme val="minor"/>
      </rPr>
      <t>обновляются</t>
    </r>
    <r>
      <rPr>
        <sz val="11"/>
        <color theme="1"/>
        <rFont val="Calibri"/>
        <family val="2"/>
        <charset val="204"/>
        <scheme val="minor"/>
      </rPr>
      <t xml:space="preserve"> в зависимости от нового положения. По умолчанию в Excel используются относительные ссылки.</t>
    </r>
  </si>
  <si>
    <r>
      <rPr>
        <b/>
        <sz val="11"/>
        <color theme="1"/>
        <rFont val="Calibri"/>
        <family val="2"/>
        <charset val="204"/>
        <scheme val="minor"/>
      </rPr>
      <t>Функции</t>
    </r>
    <r>
      <rPr>
        <sz val="11"/>
        <color theme="1"/>
        <rFont val="Calibri"/>
        <family val="2"/>
        <charset val="204"/>
        <scheme val="minor"/>
      </rPr>
      <t xml:space="preserve"> – это специальные заранее созданные формулы, которые позволяют быстро выполнять сложные вычисления. Для удобства поиска они систематизированы по тематическому признаку (математические, статистические, финансовые и другие). 
Любая функция состоит из двух частей: </t>
    </r>
    <r>
      <rPr>
        <b/>
        <sz val="11"/>
        <color theme="1"/>
        <rFont val="Calibri"/>
        <family val="2"/>
        <charset val="204"/>
        <scheme val="minor"/>
      </rPr>
      <t>имени и списка аргументов</t>
    </r>
    <r>
      <rPr>
        <sz val="11"/>
        <color theme="1"/>
        <rFont val="Calibri"/>
        <family val="2"/>
        <charset val="204"/>
        <scheme val="minor"/>
      </rPr>
      <t xml:space="preserve">, заключенного в скобки. Если аргументов несколько, то они отделяются друг от друга точкой с запятой. Аргументы задают значения или адреса ячеек, используемые функцией, аргументы бывают обязательными и необязательными. </t>
    </r>
  </si>
  <si>
    <t>=СУММ(B8:C8)</t>
  </si>
  <si>
    <t>Наименование товара</t>
  </si>
  <si>
    <t>Единицы измерения</t>
  </si>
  <si>
    <t>Цена</t>
  </si>
  <si>
    <t>Количество</t>
  </si>
  <si>
    <t>Стоимость</t>
  </si>
  <si>
    <t>Молоко</t>
  </si>
  <si>
    <t>литр</t>
  </si>
  <si>
    <t>Хлеб</t>
  </si>
  <si>
    <t>шт.</t>
  </si>
  <si>
    <t>Конфеты</t>
  </si>
  <si>
    <t>кг</t>
  </si>
  <si>
    <t>Мороженое</t>
  </si>
  <si>
    <t>ВСЕГО:</t>
  </si>
  <si>
    <r>
      <t xml:space="preserve">Задание: </t>
    </r>
    <r>
      <rPr>
        <sz val="12"/>
        <rFont val="Arial Cyr"/>
        <charset val="204"/>
      </rPr>
      <t>Вычислить стоимость покупки</t>
    </r>
  </si>
  <si>
    <t>№</t>
  </si>
  <si>
    <t>Список потребителей</t>
  </si>
  <si>
    <t>Алабов А.А.</t>
  </si>
  <si>
    <t>Бендель Н.В.</t>
  </si>
  <si>
    <t>Кривошей В.Ю.</t>
  </si>
  <si>
    <t>Липилин Г.А.</t>
  </si>
  <si>
    <t>Малясов И.Г.</t>
  </si>
  <si>
    <t>Марков В.Ф.</t>
  </si>
  <si>
    <t>Прохоренков С.А.</t>
  </si>
  <si>
    <t>Савельева А.В.</t>
  </si>
  <si>
    <t>Фоменкова Е.В.</t>
  </si>
  <si>
    <t>Шевчук М. И.</t>
  </si>
  <si>
    <t>Всего</t>
  </si>
  <si>
    <t>Барабаш Алина</t>
  </si>
  <si>
    <t>Гришкевич Александр</t>
  </si>
  <si>
    <t>Жураева Гуля</t>
  </si>
  <si>
    <t>Звиревич Снежана</t>
  </si>
  <si>
    <t>Колосова Алена</t>
  </si>
  <si>
    <t>Колосова Анастасия</t>
  </si>
  <si>
    <t>Куприянова Анастасия</t>
  </si>
  <si>
    <t>Малясов Артем</t>
  </si>
  <si>
    <t>Мунгалов Константин</t>
  </si>
  <si>
    <t>Шабаев Георгий</t>
  </si>
  <si>
    <t>Количество денег в рублях</t>
  </si>
  <si>
    <t>Количество денег в долларах</t>
  </si>
  <si>
    <t>Количество денег в евро</t>
  </si>
  <si>
    <t>Курс рубля к $</t>
  </si>
  <si>
    <t>Курс рубля к €</t>
  </si>
  <si>
    <t>Дата рождения:</t>
  </si>
  <si>
    <r>
      <rPr>
        <b/>
        <sz val="10"/>
        <color theme="1"/>
        <rFont val="Verdana"/>
        <family val="2"/>
        <charset val="204"/>
      </rPr>
      <t>Задание:</t>
    </r>
    <r>
      <rPr>
        <sz val="10"/>
        <color theme="1"/>
        <rFont val="Verdana"/>
        <family val="2"/>
        <charset val="204"/>
      </rPr>
      <t xml:space="preserve"> рассчитать количество прожитых дней и лет.</t>
    </r>
  </si>
  <si>
    <t>Сегодня:</t>
  </si>
  <si>
    <t>Указания по выполнению:</t>
  </si>
  <si>
    <t>Количество прожитых дней:</t>
  </si>
  <si>
    <r>
      <t xml:space="preserve">1. В ячейку </t>
    </r>
    <r>
      <rPr>
        <b/>
        <sz val="10"/>
        <color theme="1"/>
        <rFont val="Verdana"/>
        <family val="2"/>
        <charset val="204"/>
      </rPr>
      <t>B1</t>
    </r>
    <r>
      <rPr>
        <sz val="10"/>
        <color theme="1"/>
        <rFont val="Verdana"/>
        <family val="2"/>
        <charset val="204"/>
      </rPr>
      <t xml:space="preserve"> ввести дату своего рождения (число, месяц, год - 20.12.1981).</t>
    </r>
  </si>
  <si>
    <t>Количество дней в году</t>
  </si>
  <si>
    <r>
      <t xml:space="preserve">2. В ячейку </t>
    </r>
    <r>
      <rPr>
        <b/>
        <sz val="10"/>
        <color theme="1"/>
        <rFont val="Verdana"/>
        <family val="2"/>
        <charset val="204"/>
      </rPr>
      <t>B2</t>
    </r>
    <r>
      <rPr>
        <sz val="10"/>
        <color theme="1"/>
        <rFont val="Verdana"/>
        <family val="2"/>
        <charset val="204"/>
      </rPr>
      <t xml:space="preserve"> ввести сегодняшнюю дату с помощью функции </t>
    </r>
    <r>
      <rPr>
        <b/>
        <sz val="10"/>
        <color theme="1"/>
        <rFont val="Verdana"/>
        <family val="2"/>
        <charset val="204"/>
      </rPr>
      <t>СЕГОДНЯ ()</t>
    </r>
  </si>
  <si>
    <t>Количество прожитых лет:</t>
  </si>
  <si>
    <r>
      <t xml:space="preserve">3. В ячейке </t>
    </r>
    <r>
      <rPr>
        <b/>
        <sz val="10"/>
        <color theme="1"/>
        <rFont val="Verdana"/>
        <family val="2"/>
        <charset val="204"/>
      </rPr>
      <t>B3</t>
    </r>
    <r>
      <rPr>
        <sz val="10"/>
        <color theme="1"/>
        <rFont val="Verdana"/>
        <family val="2"/>
        <charset val="204"/>
      </rPr>
      <t xml:space="preserve"> вычислить количество прожитых дней по формуле </t>
    </r>
    <r>
      <rPr>
        <b/>
        <sz val="10"/>
        <color theme="1"/>
        <rFont val="Verdana"/>
        <family val="2"/>
        <charset val="204"/>
      </rPr>
      <t>=B2-B1</t>
    </r>
    <r>
      <rPr>
        <sz val="10"/>
        <color theme="1"/>
        <rFont val="Verdana"/>
        <family val="2"/>
        <charset val="204"/>
      </rPr>
      <t>.</t>
    </r>
  </si>
  <si>
    <r>
      <t xml:space="preserve">4. В ячейке </t>
    </r>
    <r>
      <rPr>
        <b/>
        <sz val="10"/>
        <color theme="1"/>
        <rFont val="Verdana"/>
        <family val="2"/>
        <charset val="204"/>
      </rPr>
      <t>В4</t>
    </r>
    <r>
      <rPr>
        <sz val="10"/>
        <color theme="1"/>
        <rFont val="Verdana"/>
        <family val="2"/>
        <charset val="204"/>
      </rPr>
      <t xml:space="preserve"> записать среднее количество дней в году - </t>
    </r>
    <r>
      <rPr>
        <b/>
        <sz val="10"/>
        <color theme="1"/>
        <rFont val="Verdana"/>
        <family val="2"/>
        <charset val="204"/>
      </rPr>
      <t>365,25</t>
    </r>
  </si>
  <si>
    <r>
      <t xml:space="preserve">4. В ячейке </t>
    </r>
    <r>
      <rPr>
        <b/>
        <sz val="10"/>
        <color theme="1"/>
        <rFont val="Verdana"/>
        <family val="2"/>
        <charset val="204"/>
      </rPr>
      <t>В5</t>
    </r>
    <r>
      <rPr>
        <sz val="10"/>
        <color theme="1"/>
        <rFont val="Verdana"/>
        <family val="2"/>
        <charset val="204"/>
      </rPr>
      <t xml:space="preserve"> вычислить количество прожитых дней по формуле: </t>
    </r>
    <r>
      <rPr>
        <b/>
        <sz val="10"/>
        <color theme="1"/>
        <rFont val="Verdana"/>
        <family val="2"/>
        <charset val="204"/>
      </rPr>
      <t>ЦЕЛОЕ(В3/В4)</t>
    </r>
  </si>
  <si>
    <t>Возрастной список детей</t>
  </si>
  <si>
    <t>№ п/п</t>
  </si>
  <si>
    <t>Дата рождения</t>
  </si>
  <si>
    <t>Возраст</t>
  </si>
  <si>
    <t>Гуртовенко</t>
  </si>
  <si>
    <t>Юлия</t>
  </si>
  <si>
    <t>Дацунова</t>
  </si>
  <si>
    <t>Диана</t>
  </si>
  <si>
    <t>Дементьева</t>
  </si>
  <si>
    <t>Кристина</t>
  </si>
  <si>
    <t>Евдокимова</t>
  </si>
  <si>
    <t>Яна</t>
  </si>
  <si>
    <t>Пояснения к формуле:</t>
  </si>
  <si>
    <t>Калиновская</t>
  </si>
  <si>
    <t>Ковалькова</t>
  </si>
  <si>
    <t>Корнилова</t>
  </si>
  <si>
    <t>Куклина</t>
  </si>
  <si>
    <t>Светлана</t>
  </si>
  <si>
    <t>Лаптева</t>
  </si>
  <si>
    <t>Литвин</t>
  </si>
  <si>
    <t>Наталья</t>
  </si>
  <si>
    <r>
      <t xml:space="preserve">2. Определим самый ранний день рождения. В ячейку </t>
    </r>
    <r>
      <rPr>
        <b/>
        <sz val="10"/>
        <color theme="1"/>
        <rFont val="Verdana"/>
        <family val="2"/>
        <charset val="204"/>
      </rPr>
      <t>D24</t>
    </r>
    <r>
      <rPr>
        <sz val="10"/>
        <color theme="1"/>
        <rFont val="Verdana"/>
        <family val="2"/>
        <charset val="204"/>
      </rPr>
      <t xml:space="preserve"> введём формулу: </t>
    </r>
    <r>
      <rPr>
        <b/>
        <sz val="10"/>
        <color theme="1"/>
        <rFont val="Verdana"/>
        <family val="2"/>
        <charset val="204"/>
      </rPr>
      <t>=МИН(D3:D22)</t>
    </r>
    <r>
      <rPr>
        <sz val="10"/>
        <color theme="1"/>
        <rFont val="Verdana"/>
        <family val="2"/>
        <charset val="204"/>
      </rPr>
      <t>.</t>
    </r>
  </si>
  <si>
    <t>Литвинова</t>
  </si>
  <si>
    <t>Максимова</t>
  </si>
  <si>
    <r>
      <t xml:space="preserve">4. Определим самый поздний день рождения. В ячейку </t>
    </r>
    <r>
      <rPr>
        <b/>
        <sz val="10"/>
        <color theme="1"/>
        <rFont val="Verdana"/>
        <family val="2"/>
        <charset val="204"/>
      </rPr>
      <t>D25</t>
    </r>
    <r>
      <rPr>
        <sz val="10"/>
        <color theme="1"/>
        <rFont val="Verdana"/>
        <family val="2"/>
        <charset val="204"/>
      </rPr>
      <t xml:space="preserve"> введём формулу: </t>
    </r>
    <r>
      <rPr>
        <b/>
        <sz val="10"/>
        <color theme="1"/>
        <rFont val="Verdana"/>
        <family val="2"/>
        <charset val="204"/>
      </rPr>
      <t>=МАКС(D3:D22)</t>
    </r>
    <r>
      <rPr>
        <sz val="10"/>
        <color theme="1"/>
        <rFont val="Verdana"/>
        <family val="2"/>
        <charset val="204"/>
      </rPr>
      <t>.</t>
    </r>
  </si>
  <si>
    <t>Перфильева</t>
  </si>
  <si>
    <t>Поликарпова</t>
  </si>
  <si>
    <t>Алина</t>
  </si>
  <si>
    <t>Пономарёва</t>
  </si>
  <si>
    <t>Салтымакова</t>
  </si>
  <si>
    <t>Свириденко</t>
  </si>
  <si>
    <t>Серёжко</t>
  </si>
  <si>
    <t>Стрелкова</t>
  </si>
  <si>
    <t>Шелепникова</t>
  </si>
  <si>
    <t>Ирина</t>
  </si>
  <si>
    <t>Самый ранний день рождения:</t>
  </si>
  <si>
    <t>Самый поздний день рождения:</t>
  </si>
  <si>
    <t>Средний возраст детей</t>
  </si>
  <si>
    <r>
      <rPr>
        <b/>
        <sz val="10"/>
        <color theme="1"/>
        <rFont val="Verdana"/>
        <family val="2"/>
        <charset val="204"/>
      </rPr>
      <t>Задание:</t>
    </r>
    <r>
      <rPr>
        <sz val="10"/>
        <color theme="1"/>
        <rFont val="Verdana"/>
        <family val="2"/>
        <charset val="204"/>
      </rPr>
      <t xml:space="preserve"> по заданному списку детей и даты их рождения определить их возраст, а также кто родился раньше (позже), кто самый старший (младший).</t>
    </r>
  </si>
  <si>
    <r>
      <t xml:space="preserve">6. Определим средний возраст детей. В ячейку </t>
    </r>
    <r>
      <rPr>
        <b/>
        <sz val="10"/>
        <color theme="1"/>
        <rFont val="Verdana"/>
        <family val="2"/>
        <charset val="204"/>
      </rPr>
      <t>E27</t>
    </r>
    <r>
      <rPr>
        <sz val="10"/>
        <color theme="1"/>
        <rFont val="Verdana"/>
        <family val="2"/>
        <charset val="204"/>
      </rPr>
      <t xml:space="preserve"> введём формулу: </t>
    </r>
    <r>
      <rPr>
        <b/>
        <sz val="10"/>
        <color theme="1"/>
        <rFont val="Verdana"/>
        <family val="2"/>
        <charset val="204"/>
      </rPr>
      <t>=СРЗНАЧ(E3:E22)</t>
    </r>
    <r>
      <rPr>
        <sz val="10"/>
        <color theme="1"/>
        <rFont val="Verdana"/>
        <family val="2"/>
        <charset val="204"/>
      </rPr>
      <t>.</t>
    </r>
  </si>
  <si>
    <r>
      <rPr>
        <b/>
        <sz val="10"/>
        <color theme="1"/>
        <rFont val="Verdana"/>
        <family val="2"/>
        <charset val="204"/>
      </rPr>
      <t>Задание:</t>
    </r>
    <r>
      <rPr>
        <sz val="10"/>
        <color theme="1"/>
        <rFont val="Verdana"/>
        <family val="2"/>
        <charset val="204"/>
      </rPr>
      <t xml:space="preserve"> составить смету своих расходов за прошедшую неделю. Выполнить расчёты с использованием функции СУММ(), МАКС (), МИН(), СРЗНАЧ()</t>
    </r>
  </si>
  <si>
    <t>СЧЕТЗ(...)</t>
  </si>
  <si>
    <t>Подсчитывает количество непустых ячеек</t>
  </si>
  <si>
    <t>СЧИТАТЬПУСТОТЫ(…)</t>
  </si>
  <si>
    <t>Подсчитывает количество пустых ячеек</t>
  </si>
  <si>
    <t>сентябрь</t>
  </si>
  <si>
    <t>октябрь</t>
  </si>
  <si>
    <t>ноябрь</t>
  </si>
  <si>
    <t>декабрь</t>
  </si>
  <si>
    <t>ИТОГО</t>
  </si>
  <si>
    <t>Уваж</t>
  </si>
  <si>
    <t>Не уваж</t>
  </si>
  <si>
    <t>дней</t>
  </si>
  <si>
    <r>
      <rPr>
        <b/>
        <sz val="10"/>
        <rFont val="Arial Cyr"/>
        <charset val="204"/>
      </rPr>
      <t>Задание.</t>
    </r>
    <r>
      <rPr>
        <sz val="10"/>
        <rFont val="Arial Cyr"/>
        <charset val="204"/>
      </rPr>
      <t xml:space="preserve"> 
</t>
    </r>
    <r>
      <rPr>
        <b/>
        <sz val="10"/>
        <rFont val="Arial Cyr"/>
        <charset val="204"/>
      </rPr>
      <t>Для каждого учащегося</t>
    </r>
    <r>
      <rPr>
        <sz val="10"/>
        <rFont val="Arial Cyr"/>
        <charset val="204"/>
      </rPr>
      <t xml:space="preserve">:
1. Подсчитать общее количество пропусков
2. Подсчитать кол-во пропусков по уважительной и неуважительной причине
3. Подсчитать кол-во пропущенных дней
</t>
    </r>
    <r>
      <rPr>
        <b/>
        <sz val="10"/>
        <rFont val="Arial Cyr"/>
        <charset val="204"/>
      </rPr>
      <t>Для всего класса:</t>
    </r>
    <r>
      <rPr>
        <sz val="10"/>
        <rFont val="Arial Cyr"/>
        <charset val="204"/>
      </rPr>
      <t xml:space="preserve">
4. Подсчитать общее кол-во пропусков
5. Подсчитать среднее и максимальное кол-во пропусков.</t>
    </r>
  </si>
  <si>
    <t xml:space="preserve">Среднее кол-во </t>
  </si>
  <si>
    <t>Максимальное кол-во</t>
  </si>
  <si>
    <t>Оценки</t>
  </si>
  <si>
    <t>Количество отметок</t>
  </si>
  <si>
    <t>Двойка</t>
  </si>
  <si>
    <t>Тройка</t>
  </si>
  <si>
    <t>Четверка</t>
  </si>
  <si>
    <t>Пятерка</t>
  </si>
  <si>
    <t>Средний балл</t>
  </si>
  <si>
    <t>Количество отметок в классе</t>
  </si>
  <si>
    <t>Щедрота</t>
  </si>
  <si>
    <t>Нина</t>
  </si>
  <si>
    <t>двоек</t>
  </si>
  <si>
    <t>троек</t>
  </si>
  <si>
    <t>четверок</t>
  </si>
  <si>
    <t>пятерок</t>
  </si>
  <si>
    <t>Сапожников</t>
  </si>
  <si>
    <t>Александр</t>
  </si>
  <si>
    <t>Скупой</t>
  </si>
  <si>
    <t>Арсений</t>
  </si>
  <si>
    <t>Марчик</t>
  </si>
  <si>
    <t>Виктор</t>
  </si>
  <si>
    <t>Смирнов</t>
  </si>
  <si>
    <t>Борис</t>
  </si>
  <si>
    <t>Иванишкина</t>
  </si>
  <si>
    <t>Котов</t>
  </si>
  <si>
    <t>Андрей</t>
  </si>
  <si>
    <t>Баранов</t>
  </si>
  <si>
    <t>Константин</t>
  </si>
  <si>
    <t>Простаков</t>
  </si>
  <si>
    <t>Иван</t>
  </si>
  <si>
    <t>Бабушкина</t>
  </si>
  <si>
    <t>Креаторо</t>
  </si>
  <si>
    <t>Валентин</t>
  </si>
  <si>
    <r>
      <rPr>
        <b/>
        <sz val="10"/>
        <rFont val="Arial Cyr"/>
        <charset val="204"/>
      </rPr>
      <t>Задание.</t>
    </r>
    <r>
      <rPr>
        <sz val="10"/>
        <rFont val="Arial Cyr"/>
        <charset val="204"/>
      </rPr>
      <t xml:space="preserve"> 
</t>
    </r>
    <r>
      <rPr>
        <b/>
        <sz val="10"/>
        <rFont val="Arial Cyr"/>
        <charset val="204"/>
      </rPr>
      <t>Для каждого учащегося</t>
    </r>
    <r>
      <rPr>
        <sz val="10"/>
        <rFont val="Arial Cyr"/>
        <charset val="204"/>
      </rPr>
      <t xml:space="preserve">:
1. Подсчитать количество отметок с помощью функции СЧЕТ(…).
2. Подсчитать количество двоек, троек, четверок и пятерок с помощью функции СЧЕТЕСЛИ(…).
3. Подсчитать средний балл
</t>
    </r>
    <r>
      <rPr>
        <b/>
        <sz val="10"/>
        <rFont val="Arial Cyr"/>
        <charset val="204"/>
      </rPr>
      <t>Для всего класса:</t>
    </r>
    <r>
      <rPr>
        <sz val="10"/>
        <rFont val="Arial Cyr"/>
        <charset val="204"/>
      </rPr>
      <t xml:space="preserve">
4. Подсчитать средний балл.
5. Подсчитать количество отметок в классе с помощью функции СУММ(...)</t>
    </r>
  </si>
  <si>
    <t>Рыжков</t>
  </si>
  <si>
    <t>Нахимов</t>
  </si>
  <si>
    <t>Павел</t>
  </si>
  <si>
    <t>Горбунов</t>
  </si>
  <si>
    <t>Лев</t>
  </si>
  <si>
    <t>Прокрустова</t>
  </si>
  <si>
    <t>Марина</t>
  </si>
  <si>
    <t>Хачапуров</t>
  </si>
  <si>
    <t>Григорий</t>
  </si>
  <si>
    <t>Родионов</t>
  </si>
  <si>
    <t>Владимир</t>
  </si>
  <si>
    <t>Свиридова</t>
  </si>
  <si>
    <t>Коров</t>
  </si>
  <si>
    <t>Василий</t>
  </si>
  <si>
    <t>Колганов</t>
  </si>
  <si>
    <t>Крылова</t>
  </si>
  <si>
    <t>Пугачева</t>
  </si>
  <si>
    <t>Средний балл по классу</t>
  </si>
  <si>
    <t>3. Определим самого младшего школьника. В ячейку E24 введём формулу: =МИН(E3:E22).</t>
  </si>
  <si>
    <t>5. Определим самого старшего школьника. В ячейку E25 введём формулу: =МАКС(E3:E22).</t>
  </si>
  <si>
    <t>Из сегодняшней даты (функция СЕГОДНЯ()) вычитается дата рождения ребенка (ячейка D3). Таким образом, получаем полное число дней, прошедших с рождения школьника. Разделив это количество на 365,25 (реальное количество дней в году - 365; 0,25 дня - для обычного года компенсируется високосным годом), получаем полное количество лет ребенка. Округляем до десятых.</t>
  </si>
  <si>
    <t>Самый младший ученик</t>
  </si>
  <si>
    <t>Самый старший ученик</t>
  </si>
  <si>
    <t>Ведомость успеваемости учащихся 3 А класса</t>
  </si>
  <si>
    <r>
      <t xml:space="preserve">1. Рассчитаем возраст детей. Для расчёта возраста использована следующая формула (на примере ячейки E3): </t>
    </r>
    <r>
      <rPr>
        <b/>
        <sz val="10"/>
        <color theme="1"/>
        <rFont val="Verdana"/>
        <family val="2"/>
        <charset val="204"/>
      </rPr>
      <t>=ЦЕЛОЕ((СЕГОДНЯ()-D3)/365,25)</t>
    </r>
  </si>
  <si>
    <t>Отчет</t>
  </si>
  <si>
    <t>кафедра педагогики, психологии и методики начального образования</t>
  </si>
  <si>
    <t>преподавателей по итогам 2 семестра 2016-2017 уч.г.</t>
  </si>
  <si>
    <t>Код специальности (цикл дисц.)</t>
  </si>
  <si>
    <t>Преподаватель</t>
  </si>
  <si>
    <t>Курс/группа</t>
  </si>
  <si>
    <t>Контингент</t>
  </si>
  <si>
    <t>Зачёт</t>
  </si>
  <si>
    <t>Оценка</t>
  </si>
  <si>
    <t>отлично</t>
  </si>
  <si>
    <t>хорошо</t>
  </si>
  <si>
    <t>удовл.</t>
  </si>
  <si>
    <t>неудовл.</t>
  </si>
  <si>
    <t>абс</t>
  </si>
  <si>
    <t>%</t>
  </si>
  <si>
    <t>% успеваемости</t>
  </si>
  <si>
    <t>% качества</t>
  </si>
  <si>
    <t>Ср. балл</t>
  </si>
  <si>
    <t>Кузьмина Т.В.</t>
  </si>
  <si>
    <t>44.02.02</t>
  </si>
  <si>
    <t>МДК 02.01. Основы организации внеурочной работы в области научно-познавательной деятельности</t>
  </si>
  <si>
    <t>МДК 04.01. Теоретические и прикладные аспекты методической работы учителя начальных классов</t>
  </si>
  <si>
    <t>2/21н</t>
  </si>
  <si>
    <t>3/391н</t>
  </si>
  <si>
    <t>3/31н</t>
  </si>
  <si>
    <t>4/491н</t>
  </si>
  <si>
    <t>Итого:</t>
  </si>
  <si>
    <t>Проничева С.В.</t>
  </si>
  <si>
    <t>МДК 01.02 Русский язык с МП</t>
  </si>
  <si>
    <t>1/11Н</t>
  </si>
  <si>
    <t>2/291Н</t>
  </si>
  <si>
    <t>2/296Н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</si>
</sst>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#,##0.00&quot;р.&quot;"/>
    <numFmt numFmtId="166" formatCode="#,##0.0&quot;р.&quot;"/>
    <numFmt numFmtId="167" formatCode="[$$-409]#,##0.00"/>
    <numFmt numFmtId="168" formatCode="[$€-1809]#,##0.00"/>
    <numFmt numFmtId="169" formatCode="0.0"/>
    <numFmt numFmtId="170" formatCode="#,##0.0"/>
    <numFmt numFmtId="171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color indexed="12"/>
      <name val="Arial Cyr"/>
      <charset val="204"/>
    </font>
    <font>
      <b/>
      <sz val="14"/>
      <color indexed="10"/>
      <name val="Arial Cyr"/>
      <charset val="204"/>
    </font>
    <font>
      <sz val="12"/>
      <name val="Arial Cyr"/>
      <charset val="204"/>
    </font>
    <font>
      <sz val="14"/>
      <name val="Tahoma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6" fillId="0" borderId="0"/>
    <xf numFmtId="0" fontId="7" fillId="0" borderId="0"/>
    <xf numFmtId="0" fontId="3" fillId="0" borderId="0"/>
    <xf numFmtId="164" fontId="6" fillId="0" borderId="0" applyFont="0" applyFill="0" applyBorder="0" applyAlignment="0" applyProtection="0"/>
    <xf numFmtId="0" fontId="6" fillId="0" borderId="0"/>
    <xf numFmtId="0" fontId="20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3" fillId="5" borderId="0" applyNumberFormat="0" applyBorder="0" applyAlignment="0" applyProtection="0"/>
    <xf numFmtId="0" fontId="24" fillId="22" borderId="16" applyNumberFormat="0" applyAlignment="0" applyProtection="0"/>
    <xf numFmtId="0" fontId="25" fillId="23" borderId="17" applyNumberFormat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1" fillId="9" borderId="16" applyNumberFormat="0" applyAlignment="0" applyProtection="0"/>
    <xf numFmtId="0" fontId="32" fillId="0" borderId="21" applyNumberFormat="0" applyFill="0" applyAlignment="0" applyProtection="0"/>
    <xf numFmtId="0" fontId="33" fillId="24" borderId="0" applyNumberFormat="0" applyBorder="0" applyAlignment="0" applyProtection="0"/>
    <xf numFmtId="0" fontId="20" fillId="25" borderId="22" applyNumberFormat="0" applyFont="0" applyAlignment="0" applyProtection="0"/>
    <xf numFmtId="0" fontId="34" fillId="22" borderId="23" applyNumberFormat="0" applyAlignment="0" applyProtection="0"/>
    <xf numFmtId="0" fontId="35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36" fillId="0" borderId="0" applyNumberFormat="0" applyFill="0" applyBorder="0" applyAlignment="0" applyProtection="0"/>
  </cellStyleXfs>
  <cellXfs count="17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quotePrefix="1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 applyAlignment="1">
      <alignment wrapText="1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Border="1"/>
    <xf numFmtId="0" fontId="14" fillId="0" borderId="0" xfId="5" applyFont="1" applyFill="1"/>
    <xf numFmtId="0" fontId="6" fillId="0" borderId="0" xfId="5" applyFill="1"/>
    <xf numFmtId="0" fontId="8" fillId="0" borderId="1" xfId="5" applyFont="1" applyFill="1" applyBorder="1" applyAlignment="1">
      <alignment horizontal="center" vertical="center" wrapText="1"/>
    </xf>
    <xf numFmtId="0" fontId="6" fillId="0" borderId="1" xfId="5" applyFill="1" applyBorder="1"/>
    <xf numFmtId="0" fontId="6" fillId="0" borderId="1" xfId="5" applyFill="1" applyBorder="1" applyAlignment="1">
      <alignment horizontal="center"/>
    </xf>
    <xf numFmtId="166" fontId="6" fillId="0" borderId="1" xfId="5" applyNumberFormat="1" applyFill="1" applyBorder="1" applyAlignment="1">
      <alignment horizontal="center"/>
    </xf>
    <xf numFmtId="166" fontId="15" fillId="0" borderId="1" xfId="5" applyNumberFormat="1" applyFont="1" applyFill="1" applyBorder="1" applyAlignment="1">
      <alignment horizontal="center"/>
    </xf>
    <xf numFmtId="0" fontId="6" fillId="0" borderId="1" xfId="5" applyFill="1" applyBorder="1" applyAlignment="1">
      <alignment horizontal="right"/>
    </xf>
    <xf numFmtId="0" fontId="18" fillId="0" borderId="1" xfId="5" applyFont="1" applyBorder="1" applyAlignment="1">
      <alignment horizontal="center" vertical="top" wrapText="1"/>
    </xf>
    <xf numFmtId="0" fontId="18" fillId="3" borderId="1" xfId="5" applyFont="1" applyFill="1" applyBorder="1" applyAlignment="1">
      <alignment horizontal="center" vertical="top" wrapText="1"/>
    </xf>
    <xf numFmtId="165" fontId="18" fillId="3" borderId="1" xfId="5" applyNumberFormat="1" applyFont="1" applyFill="1" applyBorder="1" applyAlignment="1">
      <alignment horizontal="center" vertical="center" wrapText="1"/>
    </xf>
    <xf numFmtId="0" fontId="6" fillId="0" borderId="0" xfId="5"/>
    <xf numFmtId="0" fontId="18" fillId="0" borderId="1" xfId="5" applyFont="1" applyBorder="1" applyAlignment="1">
      <alignment horizontal="left" vertical="top" wrapText="1"/>
    </xf>
    <xf numFmtId="0" fontId="6" fillId="0" borderId="0" xfId="5" applyBorder="1"/>
    <xf numFmtId="0" fontId="6" fillId="0" borderId="1" xfId="5" applyBorder="1"/>
    <xf numFmtId="0" fontId="18" fillId="0" borderId="1" xfId="5" applyFont="1" applyBorder="1" applyAlignment="1">
      <alignment horizontal="justify" vertical="top" wrapText="1"/>
    </xf>
    <xf numFmtId="0" fontId="19" fillId="0" borderId="0" xfId="5" applyFont="1" applyFill="1" applyBorder="1" applyAlignment="1">
      <alignment horizontal="right" vertical="top" wrapText="1"/>
    </xf>
    <xf numFmtId="0" fontId="19" fillId="0" borderId="0" xfId="5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8" fillId="0" borderId="1" xfId="5" applyFont="1" applyBorder="1" applyAlignment="1">
      <alignment horizontal="center" vertical="center" wrapText="1"/>
    </xf>
    <xf numFmtId="0" fontId="18" fillId="0" borderId="0" xfId="5" applyFont="1" applyBorder="1" applyAlignment="1">
      <alignment horizontal="center" vertical="top" wrapText="1"/>
    </xf>
    <xf numFmtId="167" fontId="18" fillId="0" borderId="1" xfId="5" applyNumberFormat="1" applyFont="1" applyBorder="1" applyAlignment="1">
      <alignment horizontal="center" vertical="top" wrapText="1"/>
    </xf>
    <xf numFmtId="168" fontId="18" fillId="0" borderId="1" xfId="5" applyNumberFormat="1" applyFont="1" applyBorder="1" applyAlignment="1">
      <alignment horizontal="center" vertical="top" wrapText="1"/>
    </xf>
    <xf numFmtId="0" fontId="18" fillId="0" borderId="0" xfId="5" applyFont="1" applyBorder="1" applyAlignment="1">
      <alignment horizontal="center" vertical="top"/>
    </xf>
    <xf numFmtId="0" fontId="18" fillId="26" borderId="0" xfId="5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27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69" fontId="1" fillId="28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29" borderId="26" xfId="0" applyNumberFormat="1" applyFont="1" applyFill="1" applyBorder="1" applyAlignment="1">
      <alignment horizontal="center" vertical="center"/>
    </xf>
    <xf numFmtId="1" fontId="1" fillId="3" borderId="27" xfId="0" applyNumberFormat="1" applyFont="1" applyFill="1" applyBorder="1" applyAlignment="1">
      <alignment horizontal="center" vertical="center"/>
    </xf>
    <xf numFmtId="1" fontId="1" fillId="3" borderId="30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21" fillId="0" borderId="1" xfId="6" applyFont="1" applyBorder="1"/>
    <xf numFmtId="0" fontId="21" fillId="0" borderId="15" xfId="6" applyFont="1" applyBorder="1"/>
    <xf numFmtId="0" fontId="21" fillId="0" borderId="15" xfId="6" applyFont="1" applyFill="1" applyBorder="1"/>
    <xf numFmtId="0" fontId="6" fillId="0" borderId="5" xfId="5" applyBorder="1"/>
    <xf numFmtId="0" fontId="20" fillId="0" borderId="1" xfId="6" applyBorder="1"/>
    <xf numFmtId="1" fontId="20" fillId="0" borderId="1" xfId="6" applyNumberFormat="1" applyBorder="1"/>
    <xf numFmtId="0" fontId="21" fillId="0" borderId="1" xfId="6" applyFont="1" applyBorder="1" applyAlignment="1">
      <alignment horizontal="right"/>
    </xf>
    <xf numFmtId="0" fontId="8" fillId="0" borderId="1" xfId="5" applyFont="1" applyBorder="1" applyAlignment="1">
      <alignment horizontal="right"/>
    </xf>
    <xf numFmtId="0" fontId="6" fillId="0" borderId="0" xfId="1"/>
    <xf numFmtId="0" fontId="6" fillId="0" borderId="0" xfId="1" applyAlignment="1">
      <alignment wrapText="1"/>
    </xf>
    <xf numFmtId="0" fontId="6" fillId="0" borderId="0" xfId="1" applyBorder="1"/>
    <xf numFmtId="0" fontId="6" fillId="0" borderId="10" xfId="1" applyBorder="1" applyAlignment="1"/>
    <xf numFmtId="0" fontId="37" fillId="0" borderId="1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 wrapText="1"/>
    </xf>
    <xf numFmtId="0" fontId="37" fillId="0" borderId="0" xfId="1" applyFont="1" applyFill="1" applyBorder="1" applyAlignment="1">
      <alignment horizontal="left" vertical="center" wrapText="1"/>
    </xf>
    <xf numFmtId="0" fontId="6" fillId="0" borderId="1" xfId="1" applyBorder="1"/>
    <xf numFmtId="0" fontId="6" fillId="0" borderId="1" xfId="1" applyFont="1" applyBorder="1" applyAlignment="1">
      <alignment horizontal="center" vertical="center"/>
    </xf>
    <xf numFmtId="0" fontId="6" fillId="0" borderId="11" xfId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0" xfId="1" applyBorder="1" applyAlignment="1">
      <alignment vertical="center"/>
    </xf>
    <xf numFmtId="170" fontId="16" fillId="0" borderId="1" xfId="5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4" fontId="0" fillId="29" borderId="29" xfId="0" applyNumberFormat="1" applyFont="1" applyFill="1" applyBorder="1" applyAlignment="1">
      <alignment horizontal="center" vertical="center"/>
    </xf>
    <xf numFmtId="1" fontId="1" fillId="30" borderId="32" xfId="0" applyNumberFormat="1" applyFont="1" applyFill="1" applyBorder="1" applyAlignment="1">
      <alignment horizontal="left" vertical="center" wrapText="1"/>
    </xf>
    <xf numFmtId="169" fontId="6" fillId="0" borderId="1" xfId="1" applyNumberFormat="1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31" borderId="8" xfId="0" applyFont="1" applyFill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31" borderId="35" xfId="0" applyFill="1" applyBorder="1" applyAlignment="1" applyProtection="1">
      <alignment horizontal="center" vertical="center" wrapText="1"/>
    </xf>
    <xf numFmtId="171" fontId="0" fillId="31" borderId="35" xfId="0" applyNumberFormat="1" applyFill="1" applyBorder="1" applyAlignment="1" applyProtection="1">
      <alignment horizontal="center" vertical="center" wrapText="1"/>
    </xf>
    <xf numFmtId="171" fontId="0" fillId="32" borderId="15" xfId="0" applyNumberFormat="1" applyFill="1" applyBorder="1" applyAlignment="1" applyProtection="1">
      <alignment horizontal="center" vertical="center" wrapText="1"/>
    </xf>
    <xf numFmtId="171" fontId="0" fillId="32" borderId="1" xfId="0" applyNumberFormat="1" applyFill="1" applyBorder="1" applyAlignment="1" applyProtection="1">
      <alignment horizontal="center" vertical="center" wrapText="1"/>
    </xf>
    <xf numFmtId="171" fontId="0" fillId="32" borderId="14" xfId="0" applyNumberFormat="1" applyFill="1" applyBorder="1" applyAlignment="1" applyProtection="1">
      <alignment horizontal="center" vertical="center" wrapText="1"/>
    </xf>
    <xf numFmtId="169" fontId="0" fillId="32" borderId="46" xfId="0" applyNumberFormat="1" applyFill="1" applyBorder="1" applyAlignment="1" applyProtection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left" vertical="center" wrapText="1"/>
    </xf>
    <xf numFmtId="0" fontId="6" fillId="0" borderId="0" xfId="1" applyAlignment="1">
      <alignment horizontal="left" vertical="top" wrapText="1"/>
    </xf>
    <xf numFmtId="0" fontId="20" fillId="0" borderId="14" xfId="6" applyBorder="1" applyAlignment="1">
      <alignment horizontal="center"/>
    </xf>
    <xf numFmtId="0" fontId="20" fillId="0" borderId="15" xfId="6" applyBorder="1" applyAlignment="1">
      <alignment horizontal="center"/>
    </xf>
    <xf numFmtId="0" fontId="21" fillId="0" borderId="1" xfId="6" applyFont="1" applyBorder="1" applyAlignment="1">
      <alignment horizontal="center"/>
    </xf>
    <xf numFmtId="0" fontId="21" fillId="0" borderId="25" xfId="6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37" fillId="0" borderId="1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/>
    </xf>
    <xf numFmtId="0" fontId="6" fillId="0" borderId="1" xfId="1" applyBorder="1" applyAlignment="1">
      <alignment horizontal="center" vertical="center"/>
    </xf>
    <xf numFmtId="0" fontId="11" fillId="31" borderId="25" xfId="0" applyFont="1" applyFill="1" applyBorder="1" applyAlignment="1" applyProtection="1">
      <alignment horizontal="center" vertical="center" wrapText="1"/>
    </xf>
    <xf numFmtId="0" fontId="11" fillId="31" borderId="11" xfId="0" applyFont="1" applyFill="1" applyBorder="1" applyAlignment="1" applyProtection="1">
      <alignment horizontal="center" vertical="center" wrapText="1"/>
    </xf>
    <xf numFmtId="0" fontId="11" fillId="31" borderId="38" xfId="0" applyFont="1" applyFill="1" applyBorder="1" applyAlignment="1" applyProtection="1">
      <alignment horizontal="center" vertical="center" wrapText="1"/>
    </xf>
    <xf numFmtId="0" fontId="11" fillId="31" borderId="33" xfId="0" applyFont="1" applyFill="1" applyBorder="1" applyAlignment="1" applyProtection="1">
      <alignment horizontal="center" vertical="center" wrapText="1"/>
    </xf>
    <xf numFmtId="0" fontId="11" fillId="31" borderId="50" xfId="0" applyFont="1" applyFill="1" applyBorder="1" applyAlignment="1" applyProtection="1">
      <alignment horizontal="center" vertical="center" wrapText="1"/>
    </xf>
    <xf numFmtId="0" fontId="0" fillId="31" borderId="12" xfId="0" applyFill="1" applyBorder="1" applyAlignment="1" applyProtection="1">
      <alignment horizontal="right" vertical="center" wrapText="1"/>
    </xf>
    <xf numFmtId="0" fontId="0" fillId="31" borderId="13" xfId="0" applyFill="1" applyBorder="1" applyAlignment="1" applyProtection="1">
      <alignment horizontal="right" vertical="center" wrapText="1"/>
    </xf>
    <xf numFmtId="0" fontId="0" fillId="31" borderId="48" xfId="0" applyFill="1" applyBorder="1" applyAlignment="1" applyProtection="1">
      <alignment horizontal="right" vertical="center" wrapText="1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31" borderId="34" xfId="0" applyFill="1" applyBorder="1" applyAlignment="1" applyProtection="1">
      <alignment horizontal="right" vertical="center" wrapText="1"/>
    </xf>
    <xf numFmtId="0" fontId="0" fillId="0" borderId="35" xfId="0" applyBorder="1" applyAlignment="1" applyProtection="1">
      <alignment horizontal="right" vertical="center" wrapText="1"/>
    </xf>
    <xf numFmtId="0" fontId="39" fillId="0" borderId="34" xfId="0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0" fillId="31" borderId="37" xfId="0" applyFill="1" applyBorder="1" applyAlignment="1" applyProtection="1">
      <alignment horizontal="center" vertical="center" wrapText="1"/>
    </xf>
    <xf numFmtId="0" fontId="0" fillId="31" borderId="43" xfId="0" applyFill="1" applyBorder="1" applyAlignment="1" applyProtection="1">
      <alignment horizontal="center" vertical="center" wrapText="1"/>
    </xf>
    <xf numFmtId="0" fontId="0" fillId="31" borderId="49" xfId="0" applyFill="1" applyBorder="1" applyAlignment="1" applyProtection="1">
      <alignment horizontal="center" vertical="center" wrapText="1"/>
    </xf>
    <xf numFmtId="0" fontId="0" fillId="31" borderId="38" xfId="0" applyFill="1" applyBorder="1" applyAlignment="1" applyProtection="1">
      <alignment horizontal="center" vertical="center" wrapText="1"/>
    </xf>
    <xf numFmtId="0" fontId="0" fillId="31" borderId="33" xfId="0" applyFill="1" applyBorder="1" applyAlignment="1" applyProtection="1">
      <alignment horizontal="center" vertical="center" wrapText="1"/>
    </xf>
    <xf numFmtId="0" fontId="0" fillId="31" borderId="50" xfId="0" applyFill="1" applyBorder="1" applyAlignment="1" applyProtection="1">
      <alignment horizontal="center" vertical="center" wrapText="1"/>
    </xf>
    <xf numFmtId="0" fontId="39" fillId="31" borderId="38" xfId="0" applyFont="1" applyFill="1" applyBorder="1" applyAlignment="1" applyProtection="1">
      <alignment horizontal="center" vertical="center" wrapText="1"/>
    </xf>
    <xf numFmtId="0" fontId="38" fillId="31" borderId="38" xfId="0" applyFont="1" applyFill="1" applyBorder="1" applyAlignment="1" applyProtection="1">
      <alignment horizontal="center" vertical="center" wrapText="1"/>
    </xf>
    <xf numFmtId="0" fontId="38" fillId="31" borderId="42" xfId="0" applyFont="1" applyFill="1" applyBorder="1" applyAlignment="1" applyProtection="1">
      <alignment horizontal="center" vertical="center" wrapText="1"/>
    </xf>
    <xf numFmtId="0" fontId="0" fillId="31" borderId="44" xfId="0" applyFill="1" applyBorder="1" applyAlignment="1" applyProtection="1">
      <alignment horizontal="center" vertical="center" wrapText="1"/>
    </xf>
    <xf numFmtId="0" fontId="0" fillId="31" borderId="51" xfId="0" applyFill="1" applyBorder="1" applyAlignment="1" applyProtection="1">
      <alignment horizontal="center" vertical="center" wrapText="1"/>
    </xf>
    <xf numFmtId="0" fontId="11" fillId="31" borderId="39" xfId="0" applyFont="1" applyFill="1" applyBorder="1" applyAlignment="1" applyProtection="1">
      <alignment horizontal="center" vertical="center" wrapText="1"/>
    </xf>
    <xf numFmtId="0" fontId="11" fillId="31" borderId="40" xfId="0" applyFont="1" applyFill="1" applyBorder="1" applyAlignment="1" applyProtection="1">
      <alignment horizontal="center" vertical="center" wrapText="1"/>
    </xf>
    <xf numFmtId="0" fontId="11" fillId="31" borderId="41" xfId="0" applyFont="1" applyFill="1" applyBorder="1" applyAlignment="1" applyProtection="1">
      <alignment horizontal="center" vertical="center" wrapText="1"/>
    </xf>
    <xf numFmtId="169" fontId="0" fillId="31" borderId="36" xfId="0" applyNumberFormat="1" applyFill="1" applyBorder="1" applyAlignment="1" applyProtection="1">
      <alignment horizontal="center" vertical="center" wrapText="1"/>
    </xf>
  </cellXfs>
  <cellStyles count="48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Neutral" xfId="42"/>
    <cellStyle name="Note" xfId="43"/>
    <cellStyle name="Output" xfId="44"/>
    <cellStyle name="Title" xfId="45"/>
    <cellStyle name="Total" xfId="46"/>
    <cellStyle name="Warning Text" xfId="47"/>
    <cellStyle name="Денежный 2" xfId="4"/>
    <cellStyle name="Обычный" xfId="0" builtinId="0"/>
    <cellStyle name="Обычный 2" xfId="2"/>
    <cellStyle name="Обычный 2 2" xfId="3"/>
    <cellStyle name="Обычный 2 3" xfId="5"/>
    <cellStyle name="Обычный 3" xfId="1"/>
    <cellStyle name="Обычный_Лист1" xfId="6"/>
  </cellStyles>
  <dxfs count="0"/>
  <tableStyles count="0" defaultTableStyle="TableStyleMedium2" defaultPivotStyle="PivotStyleLight16"/>
  <colors>
    <mruColors>
      <color rgb="FF66FF33"/>
      <color rgb="FF33CC33"/>
      <color rgb="FFFF66CC"/>
      <color rgb="FFFF9900"/>
      <color rgb="FFCC00FF"/>
      <color rgb="FFCC66FF"/>
      <color rgb="FFCC3300"/>
      <color rgb="FFCC99FF"/>
      <color rgb="FF99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0</xdr:rowOff>
    </xdr:from>
    <xdr:to>
      <xdr:col>15</xdr:col>
      <xdr:colOff>133350</xdr:colOff>
      <xdr:row>25</xdr:row>
      <xdr:rowOff>41984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0"/>
          <a:ext cx="5324475" cy="5318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40820</xdr:rowOff>
    </xdr:from>
    <xdr:to>
      <xdr:col>10</xdr:col>
      <xdr:colOff>27214</xdr:colOff>
      <xdr:row>54</xdr:row>
      <xdr:rowOff>7584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26677"/>
          <a:ext cx="9021535" cy="6634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D8" sqref="D8"/>
    </sheetView>
  </sheetViews>
  <sheetFormatPr defaultRowHeight="15" x14ac:dyDescent="0.25"/>
  <cols>
    <col min="1" max="1" width="12.5703125" customWidth="1"/>
  </cols>
  <sheetData>
    <row r="1" spans="1:16" ht="15.75" thickBot="1" x14ac:dyDescent="0.3"/>
    <row r="2" spans="1:16" ht="55.5" customHeight="1" thickBot="1" x14ac:dyDescent="0.3">
      <c r="A2" s="111" t="s">
        <v>49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7"/>
      <c r="N2" s="17"/>
      <c r="O2" s="17"/>
      <c r="P2" s="17"/>
    </row>
    <row r="3" spans="1:16" x14ac:dyDescent="0.25">
      <c r="A3" s="16" t="s">
        <v>48</v>
      </c>
      <c r="B3" s="18">
        <v>10</v>
      </c>
      <c r="C3" s="18">
        <v>15</v>
      </c>
      <c r="D3" s="16" t="s">
        <v>50</v>
      </c>
    </row>
    <row r="4" spans="1:16" ht="15.75" thickBot="1" x14ac:dyDescent="0.3">
      <c r="A4" s="16"/>
      <c r="B4" s="18"/>
      <c r="C4" s="18"/>
      <c r="D4" s="18">
        <f>B3+C3</f>
        <v>25</v>
      </c>
    </row>
    <row r="5" spans="1:16" ht="88.5" customHeight="1" thickBot="1" x14ac:dyDescent="0.3">
      <c r="A5" s="114" t="s">
        <v>51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6"/>
    </row>
    <row r="6" spans="1:16" ht="22.5" customHeight="1" thickBot="1" x14ac:dyDescent="0.3"/>
    <row r="7" spans="1:16" ht="93" customHeight="1" thickBot="1" x14ac:dyDescent="0.3">
      <c r="A7" s="114" t="s">
        <v>52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6"/>
    </row>
    <row r="8" spans="1:16" x14ac:dyDescent="0.25">
      <c r="A8" s="16" t="s">
        <v>48</v>
      </c>
      <c r="B8" s="18">
        <v>10</v>
      </c>
      <c r="C8" s="18">
        <v>15</v>
      </c>
      <c r="D8" s="19" t="s">
        <v>53</v>
      </c>
    </row>
    <row r="9" spans="1:16" x14ac:dyDescent="0.25">
      <c r="B9" s="18"/>
      <c r="C9" s="18"/>
      <c r="D9" s="18">
        <f>SUM(B8:C8)</f>
        <v>25</v>
      </c>
    </row>
  </sheetData>
  <mergeCells count="3">
    <mergeCell ref="A2:L2"/>
    <mergeCell ref="A7:L7"/>
    <mergeCell ref="A5:L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zoomScale="80" zoomScaleNormal="80" workbookViewId="0">
      <selection activeCell="D9" sqref="D9"/>
    </sheetView>
  </sheetViews>
  <sheetFormatPr defaultRowHeight="15" x14ac:dyDescent="0.25"/>
  <cols>
    <col min="1" max="1" width="18.85546875" bestFit="1" customWidth="1"/>
    <col min="2" max="2" width="13.42578125" customWidth="1"/>
    <col min="3" max="3" width="30.7109375" customWidth="1"/>
    <col min="4" max="4" width="14.28515625" customWidth="1"/>
    <col min="5" max="5" width="11.85546875" customWidth="1"/>
    <col min="6" max="6" width="6" bestFit="1" customWidth="1"/>
    <col min="8" max="8" width="12.140625" bestFit="1" customWidth="1"/>
    <col min="15" max="15" width="16.85546875" customWidth="1"/>
    <col min="16" max="16" width="13.42578125" customWidth="1"/>
    <col min="17" max="17" width="12.140625" bestFit="1" customWidth="1"/>
  </cols>
  <sheetData>
    <row r="1" spans="1:22" ht="19.5" thickBot="1" x14ac:dyDescent="0.3">
      <c r="A1" s="153" t="s">
        <v>222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5"/>
    </row>
    <row r="2" spans="1:22" ht="18.75" x14ac:dyDescent="0.25">
      <c r="A2" s="156" t="s">
        <v>224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95"/>
    </row>
    <row r="3" spans="1:22" ht="19.5" thickBot="1" x14ac:dyDescent="0.3">
      <c r="A3" s="156" t="s">
        <v>223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95"/>
    </row>
    <row r="4" spans="1:22" ht="15.75" x14ac:dyDescent="0.25">
      <c r="A4" s="157" t="s">
        <v>225</v>
      </c>
      <c r="B4" s="160" t="s">
        <v>226</v>
      </c>
      <c r="C4" s="163"/>
      <c r="D4" s="160" t="s">
        <v>227</v>
      </c>
      <c r="E4" s="160" t="s">
        <v>228</v>
      </c>
      <c r="F4" s="160" t="s">
        <v>229</v>
      </c>
      <c r="G4" s="168" t="s">
        <v>230</v>
      </c>
      <c r="H4" s="169"/>
      <c r="I4" s="169"/>
      <c r="J4" s="169"/>
      <c r="K4" s="169"/>
      <c r="L4" s="169"/>
      <c r="M4" s="169"/>
      <c r="N4" s="170"/>
      <c r="O4" s="144" t="s">
        <v>237</v>
      </c>
      <c r="P4" s="164" t="s">
        <v>238</v>
      </c>
      <c r="Q4" s="165" t="s">
        <v>239</v>
      </c>
      <c r="R4" s="94"/>
    </row>
    <row r="5" spans="1:22" ht="15.75" x14ac:dyDescent="0.25">
      <c r="A5" s="158"/>
      <c r="B5" s="161"/>
      <c r="C5" s="161"/>
      <c r="D5" s="161"/>
      <c r="E5" s="161"/>
      <c r="F5" s="161"/>
      <c r="G5" s="142" t="s">
        <v>231</v>
      </c>
      <c r="H5" s="143"/>
      <c r="I5" s="142" t="s">
        <v>232</v>
      </c>
      <c r="J5" s="143"/>
      <c r="K5" s="142" t="s">
        <v>233</v>
      </c>
      <c r="L5" s="143"/>
      <c r="M5" s="142" t="s">
        <v>234</v>
      </c>
      <c r="N5" s="143"/>
      <c r="O5" s="145"/>
      <c r="P5" s="161"/>
      <c r="Q5" s="166"/>
      <c r="R5" s="94"/>
    </row>
    <row r="6" spans="1:22" ht="16.5" thickBot="1" x14ac:dyDescent="0.3">
      <c r="A6" s="159"/>
      <c r="B6" s="162"/>
      <c r="C6" s="162"/>
      <c r="D6" s="162"/>
      <c r="E6" s="162"/>
      <c r="F6" s="162"/>
      <c r="G6" s="98" t="s">
        <v>235</v>
      </c>
      <c r="H6" s="98" t="s">
        <v>236</v>
      </c>
      <c r="I6" s="98" t="s">
        <v>235</v>
      </c>
      <c r="J6" s="98" t="s">
        <v>236</v>
      </c>
      <c r="K6" s="98" t="s">
        <v>235</v>
      </c>
      <c r="L6" s="98" t="s">
        <v>236</v>
      </c>
      <c r="M6" s="98" t="s">
        <v>235</v>
      </c>
      <c r="N6" s="98" t="s">
        <v>236</v>
      </c>
      <c r="O6" s="146"/>
      <c r="P6" s="162"/>
      <c r="Q6" s="167"/>
      <c r="R6" s="94"/>
    </row>
    <row r="7" spans="1:22" ht="60" x14ac:dyDescent="0.25">
      <c r="A7" s="99" t="s">
        <v>241</v>
      </c>
      <c r="B7" s="150" t="s">
        <v>240</v>
      </c>
      <c r="C7" s="100" t="s">
        <v>242</v>
      </c>
      <c r="D7" s="100" t="s">
        <v>244</v>
      </c>
      <c r="E7" s="100">
        <v>26</v>
      </c>
      <c r="F7" s="100"/>
      <c r="G7" s="100">
        <v>12</v>
      </c>
      <c r="H7" s="107">
        <f>G7/E7</f>
        <v>0.46153846153846156</v>
      </c>
      <c r="I7" s="100">
        <v>8</v>
      </c>
      <c r="J7" s="107">
        <f>I7/E7</f>
        <v>0.30769230769230771</v>
      </c>
      <c r="K7" s="100">
        <v>6</v>
      </c>
      <c r="L7" s="107">
        <f>K7/E7</f>
        <v>0.23076923076923078</v>
      </c>
      <c r="M7" s="100">
        <v>0</v>
      </c>
      <c r="N7" s="107">
        <f>M7/E7</f>
        <v>0</v>
      </c>
      <c r="O7" s="107">
        <f>H7+J7+L7</f>
        <v>1</v>
      </c>
      <c r="P7" s="107">
        <f>H7+J7</f>
        <v>0.76923076923076927</v>
      </c>
      <c r="Q7" s="110">
        <f>(5*G7+4*I7+3*K7+2*M7)/E7</f>
        <v>4.2307692307692308</v>
      </c>
      <c r="R7" s="94"/>
    </row>
    <row r="8" spans="1:22" ht="60" x14ac:dyDescent="0.25">
      <c r="A8" s="101" t="s">
        <v>241</v>
      </c>
      <c r="B8" s="150"/>
      <c r="C8" s="102" t="s">
        <v>242</v>
      </c>
      <c r="D8" s="102" t="s">
        <v>245</v>
      </c>
      <c r="E8" s="102">
        <v>31</v>
      </c>
      <c r="F8" s="102"/>
      <c r="G8" s="102">
        <v>16</v>
      </c>
      <c r="H8" s="108">
        <f>G8/E8</f>
        <v>0.5161290322580645</v>
      </c>
      <c r="I8" s="102">
        <v>6</v>
      </c>
      <c r="J8" s="107">
        <f t="shared" ref="J8:J9" si="0">I8/E8</f>
        <v>0.19354838709677419</v>
      </c>
      <c r="K8" s="102">
        <v>9</v>
      </c>
      <c r="L8" s="107">
        <f t="shared" ref="L8:L10" si="1">K8/E8</f>
        <v>0.29032258064516131</v>
      </c>
      <c r="M8" s="102">
        <v>0</v>
      </c>
      <c r="N8" s="107">
        <f t="shared" ref="N8:N10" si="2">M8/E8</f>
        <v>0</v>
      </c>
      <c r="O8" s="107">
        <f t="shared" ref="O8:O10" si="3">H8+J8+L8</f>
        <v>1</v>
      </c>
      <c r="P8" s="107">
        <f t="shared" ref="P8:P10" si="4">H8+J8</f>
        <v>0.70967741935483875</v>
      </c>
      <c r="Q8" s="110">
        <f>(5*G8+4*I8+3*K8+2*M8)/E8</f>
        <v>4.225806451612903</v>
      </c>
      <c r="R8" s="94"/>
    </row>
    <row r="9" spans="1:22" ht="60" x14ac:dyDescent="0.25">
      <c r="A9" s="101" t="s">
        <v>241</v>
      </c>
      <c r="B9" s="150"/>
      <c r="C9" s="102" t="s">
        <v>243</v>
      </c>
      <c r="D9" s="102" t="s">
        <v>246</v>
      </c>
      <c r="E9" s="102">
        <v>19</v>
      </c>
      <c r="F9" s="102"/>
      <c r="G9" s="102">
        <v>11</v>
      </c>
      <c r="H9" s="108">
        <f>G9/E9</f>
        <v>0.57894736842105265</v>
      </c>
      <c r="I9" s="102">
        <v>4</v>
      </c>
      <c r="J9" s="107">
        <f t="shared" si="0"/>
        <v>0.21052631578947367</v>
      </c>
      <c r="K9" s="102">
        <v>4</v>
      </c>
      <c r="L9" s="107">
        <f t="shared" si="1"/>
        <v>0.21052631578947367</v>
      </c>
      <c r="M9" s="102">
        <v>0</v>
      </c>
      <c r="N9" s="107">
        <f t="shared" si="2"/>
        <v>0</v>
      </c>
      <c r="O9" s="107">
        <f t="shared" si="3"/>
        <v>1</v>
      </c>
      <c r="P9" s="107">
        <f t="shared" si="4"/>
        <v>0.78947368421052633</v>
      </c>
      <c r="Q9" s="110">
        <f>(5*G9+4*I9+3*K9+2*M9)/E9</f>
        <v>4.3684210526315788</v>
      </c>
      <c r="R9" s="94"/>
    </row>
    <row r="10" spans="1:22" ht="60.75" thickBot="1" x14ac:dyDescent="0.3">
      <c r="A10" s="103">
        <v>50146</v>
      </c>
      <c r="B10" s="150"/>
      <c r="C10" s="104" t="s">
        <v>243</v>
      </c>
      <c r="D10" s="104" t="s">
        <v>247</v>
      </c>
      <c r="E10" s="104">
        <v>19</v>
      </c>
      <c r="F10" s="104"/>
      <c r="G10" s="104">
        <v>9</v>
      </c>
      <c r="H10" s="109">
        <f>G10/E10</f>
        <v>0.47368421052631576</v>
      </c>
      <c r="I10" s="104">
        <v>5</v>
      </c>
      <c r="J10" s="107">
        <f>I10/E10</f>
        <v>0.26315789473684209</v>
      </c>
      <c r="K10" s="104">
        <v>5</v>
      </c>
      <c r="L10" s="107">
        <f t="shared" si="1"/>
        <v>0.26315789473684209</v>
      </c>
      <c r="M10" s="104">
        <v>0</v>
      </c>
      <c r="N10" s="107">
        <f t="shared" si="2"/>
        <v>0</v>
      </c>
      <c r="O10" s="107">
        <f t="shared" si="3"/>
        <v>1</v>
      </c>
      <c r="P10" s="107">
        <f t="shared" si="4"/>
        <v>0.73684210526315785</v>
      </c>
      <c r="Q10" s="110">
        <f t="shared" ref="Q8:Q10" si="5">(5*G10+4*I10+3*K10+2*M10)/E10</f>
        <v>4.2105263157894735</v>
      </c>
      <c r="R10" s="94"/>
    </row>
    <row r="11" spans="1:22" ht="15.75" thickBot="1" x14ac:dyDescent="0.3">
      <c r="A11" s="147" t="s">
        <v>248</v>
      </c>
      <c r="B11" s="148"/>
      <c r="C11" s="148"/>
      <c r="D11" s="149"/>
      <c r="E11" s="105">
        <f>E7+E8+E9+E10</f>
        <v>95</v>
      </c>
      <c r="F11" s="105">
        <v>0</v>
      </c>
      <c r="G11" s="105">
        <f>G7+G8+G9+G10</f>
        <v>48</v>
      </c>
      <c r="H11" s="106">
        <f>AVERAGE(H7:H10)</f>
        <v>0.50757476818597369</v>
      </c>
      <c r="I11" s="105">
        <f>I7+I8+I9+I10</f>
        <v>23</v>
      </c>
      <c r="J11" s="106">
        <f>AVERAGE(J7:J10)</f>
        <v>0.24373122632884942</v>
      </c>
      <c r="K11" s="105">
        <f>K7+K8+K9+K10</f>
        <v>24</v>
      </c>
      <c r="L11" s="106">
        <f>AVERAGE(L7:L10)</f>
        <v>0.24869400548517695</v>
      </c>
      <c r="M11" s="105">
        <f>M7+M8+M9+M10</f>
        <v>0</v>
      </c>
      <c r="N11" s="106"/>
      <c r="O11" s="106">
        <f>AVERAGE(O7:O10)</f>
        <v>1</v>
      </c>
      <c r="P11" s="106">
        <f>AVERAGE(P7:P10)</f>
        <v>0.75130599451482316</v>
      </c>
      <c r="Q11" s="171">
        <f>AVERAGE(Q7:Q10)</f>
        <v>4.2588807627007963</v>
      </c>
      <c r="R11" s="94"/>
    </row>
    <row r="12" spans="1:22" ht="29.25" customHeight="1" x14ac:dyDescent="0.25">
      <c r="A12" s="99" t="s">
        <v>241</v>
      </c>
      <c r="B12" s="150" t="s">
        <v>249</v>
      </c>
      <c r="C12" s="100" t="s">
        <v>250</v>
      </c>
      <c r="D12" s="100" t="s">
        <v>251</v>
      </c>
      <c r="E12" s="100">
        <v>21</v>
      </c>
      <c r="F12" s="100"/>
      <c r="G12" s="100">
        <v>7</v>
      </c>
      <c r="H12" s="107">
        <f>G12/E12</f>
        <v>0.33333333333333331</v>
      </c>
      <c r="I12" s="100">
        <v>8</v>
      </c>
      <c r="J12" s="107">
        <f>I12/E12</f>
        <v>0.38095238095238093</v>
      </c>
      <c r="K12" s="100">
        <v>6</v>
      </c>
      <c r="L12" s="107">
        <f>K12/E12</f>
        <v>0.2857142857142857</v>
      </c>
      <c r="M12" s="100">
        <v>0</v>
      </c>
      <c r="N12" s="107">
        <f>M12/E12</f>
        <v>0</v>
      </c>
      <c r="O12" s="107">
        <f>H12+J12+L12</f>
        <v>0.99999999999999989</v>
      </c>
      <c r="P12" s="107">
        <f>H12+J12</f>
        <v>0.71428571428571419</v>
      </c>
      <c r="Q12" s="110">
        <f>(G12*5+I12*4+K12*3+M12*2)/E12</f>
        <v>4.0476190476190474</v>
      </c>
      <c r="R12" s="94"/>
    </row>
    <row r="13" spans="1:22" ht="24.75" customHeight="1" x14ac:dyDescent="0.25">
      <c r="A13" s="101" t="s">
        <v>241</v>
      </c>
      <c r="B13" s="150"/>
      <c r="C13" s="102" t="s">
        <v>250</v>
      </c>
      <c r="D13" s="102" t="s">
        <v>252</v>
      </c>
      <c r="E13" s="102">
        <v>20</v>
      </c>
      <c r="F13" s="102"/>
      <c r="G13" s="102">
        <v>2</v>
      </c>
      <c r="H13" s="107">
        <f>G13/E13</f>
        <v>0.1</v>
      </c>
      <c r="I13" s="102">
        <v>10</v>
      </c>
      <c r="J13" s="107">
        <f t="shared" ref="J13:J14" si="6">I13/E13</f>
        <v>0.5</v>
      </c>
      <c r="K13" s="102">
        <v>6</v>
      </c>
      <c r="L13" s="107">
        <f t="shared" ref="L13:L14" si="7">K13/E13</f>
        <v>0.3</v>
      </c>
      <c r="M13" s="102">
        <v>2</v>
      </c>
      <c r="N13" s="107">
        <f t="shared" ref="N13:N14" si="8">M13/E13</f>
        <v>0.1</v>
      </c>
      <c r="O13" s="107">
        <f t="shared" ref="O13:O14" si="9">H13+J13+L13</f>
        <v>0.89999999999999991</v>
      </c>
      <c r="P13" s="107">
        <f t="shared" ref="P13:P14" si="10">H13+J13</f>
        <v>0.6</v>
      </c>
      <c r="Q13" s="110">
        <f>(G13*5+I13*4+K13*3+M13*2)/E13</f>
        <v>3.6</v>
      </c>
      <c r="R13" s="94"/>
    </row>
    <row r="14" spans="1:22" ht="25.5" customHeight="1" thickBot="1" x14ac:dyDescent="0.3">
      <c r="A14" s="103" t="s">
        <v>241</v>
      </c>
      <c r="B14" s="150"/>
      <c r="C14" s="104" t="s">
        <v>250</v>
      </c>
      <c r="D14" s="104" t="s">
        <v>253</v>
      </c>
      <c r="E14" s="104">
        <v>29</v>
      </c>
      <c r="F14" s="104"/>
      <c r="G14" s="104">
        <v>11</v>
      </c>
      <c r="H14" s="107">
        <f>G14/E14</f>
        <v>0.37931034482758619</v>
      </c>
      <c r="I14" s="104">
        <v>9</v>
      </c>
      <c r="J14" s="107">
        <f t="shared" si="6"/>
        <v>0.31034482758620691</v>
      </c>
      <c r="K14" s="104">
        <v>9</v>
      </c>
      <c r="L14" s="107">
        <f t="shared" si="7"/>
        <v>0.31034482758620691</v>
      </c>
      <c r="M14" s="104">
        <v>0</v>
      </c>
      <c r="N14" s="107">
        <f t="shared" si="8"/>
        <v>0</v>
      </c>
      <c r="O14" s="107">
        <f t="shared" si="9"/>
        <v>1</v>
      </c>
      <c r="P14" s="107">
        <f t="shared" si="10"/>
        <v>0.68965517241379315</v>
      </c>
      <c r="Q14" s="110">
        <f>(G14*5+I14*4+K14*3+M14*2)/E14</f>
        <v>4.068965517241379</v>
      </c>
      <c r="R14" s="94"/>
    </row>
    <row r="15" spans="1:22" ht="15.75" thickBot="1" x14ac:dyDescent="0.3">
      <c r="A15" s="151" t="s">
        <v>248</v>
      </c>
      <c r="B15" s="152"/>
      <c r="C15" s="152"/>
      <c r="D15" s="152"/>
      <c r="E15" s="105">
        <f>E12+E13+E14</f>
        <v>70</v>
      </c>
      <c r="F15" s="105">
        <v>0</v>
      </c>
      <c r="G15" s="105">
        <f>G12+G13+G14</f>
        <v>20</v>
      </c>
      <c r="H15" s="106">
        <f>AVERAGE(H12:H14)</f>
        <v>0.27088122605363985</v>
      </c>
      <c r="I15" s="105">
        <f>I12+I13+I14</f>
        <v>27</v>
      </c>
      <c r="J15" s="106">
        <f>AVERAGE(J12:J14)</f>
        <v>0.39709906951286261</v>
      </c>
      <c r="K15" s="105">
        <f>K12+K13+K14</f>
        <v>21</v>
      </c>
      <c r="L15" s="106">
        <f>AVERAGE(L12:L14)</f>
        <v>0.29868637110016416</v>
      </c>
      <c r="M15" s="105">
        <f>M12+M13+M14</f>
        <v>2</v>
      </c>
      <c r="N15" s="106"/>
      <c r="O15" s="106">
        <f>AVERAGE(O12:O14)</f>
        <v>0.96666666666666667</v>
      </c>
      <c r="P15" s="106">
        <f>AVERAGE(P12:P14)</f>
        <v>0.6679802955665024</v>
      </c>
      <c r="Q15" s="171">
        <f>AVERAGE(Q12:Q14)</f>
        <v>3.9055281882868087</v>
      </c>
      <c r="R15" s="94"/>
    </row>
    <row r="16" spans="1:22" x14ac:dyDescent="0.25">
      <c r="A16" s="95"/>
      <c r="B16" s="95"/>
      <c r="C16" s="95"/>
      <c r="D16" s="95"/>
      <c r="E16" s="95"/>
      <c r="F16" s="95"/>
      <c r="G16" s="95"/>
      <c r="H16" s="96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13"/>
      <c r="U16" s="13"/>
      <c r="V16" s="13"/>
    </row>
    <row r="17" spans="1:22" x14ac:dyDescent="0.25">
      <c r="A17" s="95"/>
      <c r="B17" s="95"/>
      <c r="C17" s="95"/>
      <c r="D17" s="95"/>
      <c r="E17" s="95"/>
      <c r="F17" s="95"/>
      <c r="G17" s="95"/>
      <c r="H17" s="96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13"/>
      <c r="U17" s="13"/>
      <c r="V17" s="13"/>
    </row>
    <row r="18" spans="1:22" x14ac:dyDescent="0.25">
      <c r="A18" s="95"/>
      <c r="B18" s="95"/>
      <c r="C18" s="95"/>
      <c r="D18" s="95"/>
      <c r="E18" s="95"/>
      <c r="F18" s="95"/>
      <c r="G18" s="95"/>
      <c r="H18" s="96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13"/>
      <c r="U18" s="13"/>
      <c r="V18" s="13"/>
    </row>
    <row r="19" spans="1:22" x14ac:dyDescent="0.25">
      <c r="A19" s="95"/>
      <c r="B19" s="95"/>
      <c r="C19" s="95"/>
      <c r="D19" s="95"/>
      <c r="E19" s="95"/>
      <c r="F19" s="95"/>
      <c r="G19" s="95"/>
      <c r="H19" s="96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13"/>
      <c r="U19" s="13"/>
      <c r="V19" s="13"/>
    </row>
    <row r="20" spans="1:22" x14ac:dyDescent="0.25">
      <c r="A20" s="95"/>
      <c r="B20" s="95"/>
      <c r="C20" s="95"/>
      <c r="D20" s="95"/>
      <c r="E20" s="95"/>
      <c r="F20" s="95"/>
      <c r="G20" s="95"/>
      <c r="H20" s="96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13"/>
      <c r="U20" s="13"/>
      <c r="V20" s="13"/>
    </row>
    <row r="21" spans="1:22" x14ac:dyDescent="0.25">
      <c r="A21" s="95"/>
      <c r="B21" s="95"/>
      <c r="C21" s="95"/>
      <c r="D21" s="95"/>
      <c r="E21" s="95"/>
      <c r="F21" s="95"/>
      <c r="G21" s="95"/>
      <c r="H21" s="96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13"/>
      <c r="T21" s="13"/>
      <c r="U21" s="13"/>
      <c r="V21" s="13"/>
    </row>
    <row r="22" spans="1:22" x14ac:dyDescent="0.25">
      <c r="A22" s="95"/>
      <c r="B22" s="95"/>
      <c r="C22" s="95"/>
      <c r="D22" s="95"/>
      <c r="E22" s="95"/>
      <c r="F22" s="95"/>
      <c r="G22" s="95"/>
      <c r="H22" s="96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13"/>
      <c r="T22" s="13"/>
      <c r="U22" s="13"/>
      <c r="V22" s="13"/>
    </row>
    <row r="23" spans="1:22" x14ac:dyDescent="0.25">
      <c r="A23" s="95"/>
      <c r="B23" s="95"/>
      <c r="C23" s="95"/>
      <c r="D23" s="95"/>
      <c r="E23" s="95"/>
      <c r="F23" s="95"/>
      <c r="G23" s="95"/>
      <c r="H23" s="96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13"/>
      <c r="T23" s="13"/>
      <c r="U23" s="13"/>
      <c r="V23" s="13"/>
    </row>
    <row r="24" spans="1:22" x14ac:dyDescent="0.25">
      <c r="A24" s="95"/>
      <c r="B24" s="95"/>
      <c r="C24" s="95"/>
      <c r="D24" s="95"/>
      <c r="E24" s="95"/>
      <c r="F24" s="95"/>
      <c r="G24" s="95"/>
      <c r="H24" s="96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13"/>
      <c r="T24" s="13"/>
      <c r="U24" s="13"/>
      <c r="V24" s="13"/>
    </row>
    <row r="25" spans="1:22" x14ac:dyDescent="0.25">
      <c r="A25" s="95"/>
      <c r="B25" s="95"/>
      <c r="C25" s="95"/>
      <c r="D25" s="95"/>
      <c r="E25" s="95"/>
      <c r="F25" s="95"/>
      <c r="G25" s="95"/>
      <c r="H25" s="96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13"/>
      <c r="T25" s="13"/>
      <c r="U25" s="13"/>
      <c r="V25" s="13"/>
    </row>
    <row r="26" spans="1:22" x14ac:dyDescent="0.25">
      <c r="A26" s="95"/>
      <c r="B26" s="95"/>
      <c r="C26" s="95"/>
      <c r="D26" s="95"/>
      <c r="E26" s="95"/>
      <c r="F26" s="95"/>
      <c r="G26" s="95"/>
      <c r="H26" s="96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13"/>
      <c r="T26" s="13"/>
      <c r="U26" s="13"/>
      <c r="V26" s="13"/>
    </row>
    <row r="27" spans="1:22" x14ac:dyDescent="0.25">
      <c r="A27" s="95"/>
      <c r="B27" s="95"/>
      <c r="C27" s="95"/>
      <c r="D27" s="95"/>
      <c r="E27" s="95"/>
      <c r="F27" s="95"/>
      <c r="G27" s="95"/>
      <c r="H27" s="96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13"/>
      <c r="T27" s="13"/>
      <c r="U27" s="13"/>
      <c r="V27" s="13"/>
    </row>
    <row r="28" spans="1:22" x14ac:dyDescent="0.25">
      <c r="A28" s="95"/>
      <c r="B28" s="95"/>
      <c r="C28" s="95"/>
      <c r="D28" s="95"/>
      <c r="E28" s="95"/>
      <c r="F28" s="95"/>
      <c r="G28" s="95"/>
      <c r="H28" s="96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13"/>
      <c r="T28" s="13"/>
      <c r="U28" s="13"/>
      <c r="V28" s="13"/>
    </row>
    <row r="29" spans="1:22" x14ac:dyDescent="0.25">
      <c r="A29" s="95"/>
      <c r="B29" s="95"/>
      <c r="C29" s="95"/>
      <c r="D29" s="95"/>
      <c r="E29" s="95"/>
      <c r="F29" s="95"/>
      <c r="G29" s="95"/>
      <c r="H29" s="96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13"/>
      <c r="T29" s="13"/>
      <c r="U29" s="13"/>
      <c r="V29" s="13"/>
    </row>
    <row r="30" spans="1:22" x14ac:dyDescent="0.25">
      <c r="A30" s="94"/>
      <c r="B30" s="94"/>
      <c r="C30" s="94"/>
      <c r="D30" s="94"/>
      <c r="E30" s="94"/>
      <c r="F30" s="94"/>
      <c r="G30" s="94"/>
      <c r="H30" s="97"/>
      <c r="I30" s="94"/>
      <c r="J30" s="94"/>
      <c r="K30" s="94"/>
      <c r="L30" s="94"/>
      <c r="M30" s="94"/>
      <c r="N30" s="94"/>
      <c r="O30" s="94"/>
      <c r="P30" s="94"/>
      <c r="Q30" s="94"/>
      <c r="R30" s="94"/>
    </row>
  </sheetData>
  <sheetProtection sheet="1" objects="1" scenarios="1" selectLockedCells="1"/>
  <mergeCells count="21">
    <mergeCell ref="A11:D11"/>
    <mergeCell ref="B12:B14"/>
    <mergeCell ref="A15:D15"/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P4:P6"/>
    <mergeCell ref="Q4:Q6"/>
    <mergeCell ref="B7:B10"/>
    <mergeCell ref="G4:N4"/>
    <mergeCell ref="G5:H5"/>
    <mergeCell ref="I5:J5"/>
    <mergeCell ref="K5:L5"/>
    <mergeCell ref="M5:N5"/>
    <mergeCell ref="O4:O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defaultRowHeight="15" x14ac:dyDescent="0.25"/>
  <cols>
    <col min="1" max="1" width="16.42578125" customWidth="1"/>
    <col min="2" max="2" width="12.7109375" customWidth="1"/>
    <col min="4" max="4" width="15" customWidth="1"/>
    <col min="5" max="5" width="17.5703125" customWidth="1"/>
  </cols>
  <sheetData>
    <row r="1" spans="1:5" ht="15.75" x14ac:dyDescent="0.25">
      <c r="A1" s="20" t="s">
        <v>67</v>
      </c>
      <c r="B1" s="21"/>
      <c r="C1" s="21"/>
      <c r="D1" s="21"/>
      <c r="E1" s="21"/>
    </row>
    <row r="2" spans="1:5" ht="15.75" x14ac:dyDescent="0.25">
      <c r="A2" s="20"/>
      <c r="B2" s="21"/>
      <c r="C2" s="21"/>
      <c r="D2" s="21"/>
      <c r="E2" s="21"/>
    </row>
    <row r="3" spans="1:5" ht="25.5" x14ac:dyDescent="0.25">
      <c r="A3" s="22" t="s">
        <v>54</v>
      </c>
      <c r="B3" s="22" t="s">
        <v>55</v>
      </c>
      <c r="C3" s="22" t="s">
        <v>56</v>
      </c>
      <c r="D3" s="22" t="s">
        <v>57</v>
      </c>
      <c r="E3" s="22" t="s">
        <v>58</v>
      </c>
    </row>
    <row r="4" spans="1:5" x14ac:dyDescent="0.25">
      <c r="A4" s="23" t="s">
        <v>59</v>
      </c>
      <c r="B4" s="24" t="s">
        <v>60</v>
      </c>
      <c r="C4" s="25">
        <v>86</v>
      </c>
      <c r="D4" s="24">
        <v>2</v>
      </c>
      <c r="E4" s="26">
        <f>C4*D4</f>
        <v>172</v>
      </c>
    </row>
    <row r="5" spans="1:5" x14ac:dyDescent="0.25">
      <c r="A5" s="23" t="s">
        <v>61</v>
      </c>
      <c r="B5" s="24" t="s">
        <v>62</v>
      </c>
      <c r="C5" s="25">
        <v>30</v>
      </c>
      <c r="D5" s="24">
        <v>2</v>
      </c>
      <c r="E5" s="26">
        <f>C5*D5</f>
        <v>60</v>
      </c>
    </row>
    <row r="6" spans="1:5" x14ac:dyDescent="0.25">
      <c r="A6" s="23" t="s">
        <v>63</v>
      </c>
      <c r="B6" s="24" t="s">
        <v>64</v>
      </c>
      <c r="C6" s="25">
        <v>230</v>
      </c>
      <c r="D6" s="24">
        <v>0.4</v>
      </c>
      <c r="E6" s="26">
        <f>C6*D6</f>
        <v>92</v>
      </c>
    </row>
    <row r="7" spans="1:5" x14ac:dyDescent="0.25">
      <c r="A7" s="23" t="s">
        <v>65</v>
      </c>
      <c r="B7" s="24" t="s">
        <v>62</v>
      </c>
      <c r="C7" s="25">
        <v>43.5</v>
      </c>
      <c r="D7" s="24">
        <v>4</v>
      </c>
      <c r="E7" s="26">
        <f>C7*D7</f>
        <v>174</v>
      </c>
    </row>
    <row r="8" spans="1:5" ht="18" x14ac:dyDescent="0.25">
      <c r="A8" s="21"/>
      <c r="B8" s="21"/>
      <c r="C8" s="21"/>
      <c r="D8" s="27" t="s">
        <v>66</v>
      </c>
      <c r="E8" s="86">
        <f>SUM(E4:E7)</f>
        <v>498</v>
      </c>
    </row>
    <row r="9" spans="1:5" x14ac:dyDescent="0.25">
      <c r="A9" s="21"/>
      <c r="B9" s="21"/>
      <c r="C9" s="21"/>
      <c r="D9" s="21"/>
      <c r="E9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F13" sqref="F13"/>
    </sheetView>
  </sheetViews>
  <sheetFormatPr defaultRowHeight="12.75" x14ac:dyDescent="0.2"/>
  <cols>
    <col min="1" max="1" width="9.140625" style="31"/>
    <col min="2" max="2" width="27.5703125" style="31" customWidth="1"/>
    <col min="3" max="3" width="24" style="31" customWidth="1"/>
    <col min="4" max="4" width="24.85546875" style="31" customWidth="1"/>
    <col min="5" max="5" width="23.85546875" style="31" customWidth="1"/>
    <col min="6" max="6" width="28.42578125" style="33" customWidth="1"/>
    <col min="7" max="7" width="14.28515625" style="33" customWidth="1"/>
    <col min="8" max="8" width="14.42578125" style="31" customWidth="1"/>
    <col min="9" max="257" width="9.140625" style="31"/>
    <col min="258" max="258" width="27.5703125" style="31" customWidth="1"/>
    <col min="259" max="259" width="24" style="31" customWidth="1"/>
    <col min="260" max="260" width="16.42578125" style="31" customWidth="1"/>
    <col min="261" max="261" width="9.140625" style="31"/>
    <col min="262" max="262" width="28.42578125" style="31" customWidth="1"/>
    <col min="263" max="263" width="14.28515625" style="31" customWidth="1"/>
    <col min="264" max="513" width="9.140625" style="31"/>
    <col min="514" max="514" width="27.5703125" style="31" customWidth="1"/>
    <col min="515" max="515" width="24" style="31" customWidth="1"/>
    <col min="516" max="516" width="16.42578125" style="31" customWidth="1"/>
    <col min="517" max="517" width="9.140625" style="31"/>
    <col min="518" max="518" width="28.42578125" style="31" customWidth="1"/>
    <col min="519" max="519" width="14.28515625" style="31" customWidth="1"/>
    <col min="520" max="769" width="9.140625" style="31"/>
    <col min="770" max="770" width="27.5703125" style="31" customWidth="1"/>
    <col min="771" max="771" width="24" style="31" customWidth="1"/>
    <col min="772" max="772" width="16.42578125" style="31" customWidth="1"/>
    <col min="773" max="773" width="9.140625" style="31"/>
    <col min="774" max="774" width="28.42578125" style="31" customWidth="1"/>
    <col min="775" max="775" width="14.28515625" style="31" customWidth="1"/>
    <col min="776" max="1025" width="9.140625" style="31"/>
    <col min="1026" max="1026" width="27.5703125" style="31" customWidth="1"/>
    <col min="1027" max="1027" width="24" style="31" customWidth="1"/>
    <col min="1028" max="1028" width="16.42578125" style="31" customWidth="1"/>
    <col min="1029" max="1029" width="9.140625" style="31"/>
    <col min="1030" max="1030" width="28.42578125" style="31" customWidth="1"/>
    <col min="1031" max="1031" width="14.28515625" style="31" customWidth="1"/>
    <col min="1032" max="1281" width="9.140625" style="31"/>
    <col min="1282" max="1282" width="27.5703125" style="31" customWidth="1"/>
    <col min="1283" max="1283" width="24" style="31" customWidth="1"/>
    <col min="1284" max="1284" width="16.42578125" style="31" customWidth="1"/>
    <col min="1285" max="1285" width="9.140625" style="31"/>
    <col min="1286" max="1286" width="28.42578125" style="31" customWidth="1"/>
    <col min="1287" max="1287" width="14.28515625" style="31" customWidth="1"/>
    <col min="1288" max="1537" width="9.140625" style="31"/>
    <col min="1538" max="1538" width="27.5703125" style="31" customWidth="1"/>
    <col min="1539" max="1539" width="24" style="31" customWidth="1"/>
    <col min="1540" max="1540" width="16.42578125" style="31" customWidth="1"/>
    <col min="1541" max="1541" width="9.140625" style="31"/>
    <col min="1542" max="1542" width="28.42578125" style="31" customWidth="1"/>
    <col min="1543" max="1543" width="14.28515625" style="31" customWidth="1"/>
    <col min="1544" max="1793" width="9.140625" style="31"/>
    <col min="1794" max="1794" width="27.5703125" style="31" customWidth="1"/>
    <col min="1795" max="1795" width="24" style="31" customWidth="1"/>
    <col min="1796" max="1796" width="16.42578125" style="31" customWidth="1"/>
    <col min="1797" max="1797" width="9.140625" style="31"/>
    <col min="1798" max="1798" width="28.42578125" style="31" customWidth="1"/>
    <col min="1799" max="1799" width="14.28515625" style="31" customWidth="1"/>
    <col min="1800" max="2049" width="9.140625" style="31"/>
    <col min="2050" max="2050" width="27.5703125" style="31" customWidth="1"/>
    <col min="2051" max="2051" width="24" style="31" customWidth="1"/>
    <col min="2052" max="2052" width="16.42578125" style="31" customWidth="1"/>
    <col min="2053" max="2053" width="9.140625" style="31"/>
    <col min="2054" max="2054" width="28.42578125" style="31" customWidth="1"/>
    <col min="2055" max="2055" width="14.28515625" style="31" customWidth="1"/>
    <col min="2056" max="2305" width="9.140625" style="31"/>
    <col min="2306" max="2306" width="27.5703125" style="31" customWidth="1"/>
    <col min="2307" max="2307" width="24" style="31" customWidth="1"/>
    <col min="2308" max="2308" width="16.42578125" style="31" customWidth="1"/>
    <col min="2309" max="2309" width="9.140625" style="31"/>
    <col min="2310" max="2310" width="28.42578125" style="31" customWidth="1"/>
    <col min="2311" max="2311" width="14.28515625" style="31" customWidth="1"/>
    <col min="2312" max="2561" width="9.140625" style="31"/>
    <col min="2562" max="2562" width="27.5703125" style="31" customWidth="1"/>
    <col min="2563" max="2563" width="24" style="31" customWidth="1"/>
    <col min="2564" max="2564" width="16.42578125" style="31" customWidth="1"/>
    <col min="2565" max="2565" width="9.140625" style="31"/>
    <col min="2566" max="2566" width="28.42578125" style="31" customWidth="1"/>
    <col min="2567" max="2567" width="14.28515625" style="31" customWidth="1"/>
    <col min="2568" max="2817" width="9.140625" style="31"/>
    <col min="2818" max="2818" width="27.5703125" style="31" customWidth="1"/>
    <col min="2819" max="2819" width="24" style="31" customWidth="1"/>
    <col min="2820" max="2820" width="16.42578125" style="31" customWidth="1"/>
    <col min="2821" max="2821" width="9.140625" style="31"/>
    <col min="2822" max="2822" width="28.42578125" style="31" customWidth="1"/>
    <col min="2823" max="2823" width="14.28515625" style="31" customWidth="1"/>
    <col min="2824" max="3073" width="9.140625" style="31"/>
    <col min="3074" max="3074" width="27.5703125" style="31" customWidth="1"/>
    <col min="3075" max="3075" width="24" style="31" customWidth="1"/>
    <col min="3076" max="3076" width="16.42578125" style="31" customWidth="1"/>
    <col min="3077" max="3077" width="9.140625" style="31"/>
    <col min="3078" max="3078" width="28.42578125" style="31" customWidth="1"/>
    <col min="3079" max="3079" width="14.28515625" style="31" customWidth="1"/>
    <col min="3080" max="3329" width="9.140625" style="31"/>
    <col min="3330" max="3330" width="27.5703125" style="31" customWidth="1"/>
    <col min="3331" max="3331" width="24" style="31" customWidth="1"/>
    <col min="3332" max="3332" width="16.42578125" style="31" customWidth="1"/>
    <col min="3333" max="3333" width="9.140625" style="31"/>
    <col min="3334" max="3334" width="28.42578125" style="31" customWidth="1"/>
    <col min="3335" max="3335" width="14.28515625" style="31" customWidth="1"/>
    <col min="3336" max="3585" width="9.140625" style="31"/>
    <col min="3586" max="3586" width="27.5703125" style="31" customWidth="1"/>
    <col min="3587" max="3587" width="24" style="31" customWidth="1"/>
    <col min="3588" max="3588" width="16.42578125" style="31" customWidth="1"/>
    <col min="3589" max="3589" width="9.140625" style="31"/>
    <col min="3590" max="3590" width="28.42578125" style="31" customWidth="1"/>
    <col min="3591" max="3591" width="14.28515625" style="31" customWidth="1"/>
    <col min="3592" max="3841" width="9.140625" style="31"/>
    <col min="3842" max="3842" width="27.5703125" style="31" customWidth="1"/>
    <col min="3843" max="3843" width="24" style="31" customWidth="1"/>
    <col min="3844" max="3844" width="16.42578125" style="31" customWidth="1"/>
    <col min="3845" max="3845" width="9.140625" style="31"/>
    <col min="3846" max="3846" width="28.42578125" style="31" customWidth="1"/>
    <col min="3847" max="3847" width="14.28515625" style="31" customWidth="1"/>
    <col min="3848" max="4097" width="9.140625" style="31"/>
    <col min="4098" max="4098" width="27.5703125" style="31" customWidth="1"/>
    <col min="4099" max="4099" width="24" style="31" customWidth="1"/>
    <col min="4100" max="4100" width="16.42578125" style="31" customWidth="1"/>
    <col min="4101" max="4101" width="9.140625" style="31"/>
    <col min="4102" max="4102" width="28.42578125" style="31" customWidth="1"/>
    <col min="4103" max="4103" width="14.28515625" style="31" customWidth="1"/>
    <col min="4104" max="4353" width="9.140625" style="31"/>
    <col min="4354" max="4354" width="27.5703125" style="31" customWidth="1"/>
    <col min="4355" max="4355" width="24" style="31" customWidth="1"/>
    <col min="4356" max="4356" width="16.42578125" style="31" customWidth="1"/>
    <col min="4357" max="4357" width="9.140625" style="31"/>
    <col min="4358" max="4358" width="28.42578125" style="31" customWidth="1"/>
    <col min="4359" max="4359" width="14.28515625" style="31" customWidth="1"/>
    <col min="4360" max="4609" width="9.140625" style="31"/>
    <col min="4610" max="4610" width="27.5703125" style="31" customWidth="1"/>
    <col min="4611" max="4611" width="24" style="31" customWidth="1"/>
    <col min="4612" max="4612" width="16.42578125" style="31" customWidth="1"/>
    <col min="4613" max="4613" width="9.140625" style="31"/>
    <col min="4614" max="4614" width="28.42578125" style="31" customWidth="1"/>
    <col min="4615" max="4615" width="14.28515625" style="31" customWidth="1"/>
    <col min="4616" max="4865" width="9.140625" style="31"/>
    <col min="4866" max="4866" width="27.5703125" style="31" customWidth="1"/>
    <col min="4867" max="4867" width="24" style="31" customWidth="1"/>
    <col min="4868" max="4868" width="16.42578125" style="31" customWidth="1"/>
    <col min="4869" max="4869" width="9.140625" style="31"/>
    <col min="4870" max="4870" width="28.42578125" style="31" customWidth="1"/>
    <col min="4871" max="4871" width="14.28515625" style="31" customWidth="1"/>
    <col min="4872" max="5121" width="9.140625" style="31"/>
    <col min="5122" max="5122" width="27.5703125" style="31" customWidth="1"/>
    <col min="5123" max="5123" width="24" style="31" customWidth="1"/>
    <col min="5124" max="5124" width="16.42578125" style="31" customWidth="1"/>
    <col min="5125" max="5125" width="9.140625" style="31"/>
    <col min="5126" max="5126" width="28.42578125" style="31" customWidth="1"/>
    <col min="5127" max="5127" width="14.28515625" style="31" customWidth="1"/>
    <col min="5128" max="5377" width="9.140625" style="31"/>
    <col min="5378" max="5378" width="27.5703125" style="31" customWidth="1"/>
    <col min="5379" max="5379" width="24" style="31" customWidth="1"/>
    <col min="5380" max="5380" width="16.42578125" style="31" customWidth="1"/>
    <col min="5381" max="5381" width="9.140625" style="31"/>
    <col min="5382" max="5382" width="28.42578125" style="31" customWidth="1"/>
    <col min="5383" max="5383" width="14.28515625" style="31" customWidth="1"/>
    <col min="5384" max="5633" width="9.140625" style="31"/>
    <col min="5634" max="5634" width="27.5703125" style="31" customWidth="1"/>
    <col min="5635" max="5635" width="24" style="31" customWidth="1"/>
    <col min="5636" max="5636" width="16.42578125" style="31" customWidth="1"/>
    <col min="5637" max="5637" width="9.140625" style="31"/>
    <col min="5638" max="5638" width="28.42578125" style="31" customWidth="1"/>
    <col min="5639" max="5639" width="14.28515625" style="31" customWidth="1"/>
    <col min="5640" max="5889" width="9.140625" style="31"/>
    <col min="5890" max="5890" width="27.5703125" style="31" customWidth="1"/>
    <col min="5891" max="5891" width="24" style="31" customWidth="1"/>
    <col min="5892" max="5892" width="16.42578125" style="31" customWidth="1"/>
    <col min="5893" max="5893" width="9.140625" style="31"/>
    <col min="5894" max="5894" width="28.42578125" style="31" customWidth="1"/>
    <col min="5895" max="5895" width="14.28515625" style="31" customWidth="1"/>
    <col min="5896" max="6145" width="9.140625" style="31"/>
    <col min="6146" max="6146" width="27.5703125" style="31" customWidth="1"/>
    <col min="6147" max="6147" width="24" style="31" customWidth="1"/>
    <col min="6148" max="6148" width="16.42578125" style="31" customWidth="1"/>
    <col min="6149" max="6149" width="9.140625" style="31"/>
    <col min="6150" max="6150" width="28.42578125" style="31" customWidth="1"/>
    <col min="6151" max="6151" width="14.28515625" style="31" customWidth="1"/>
    <col min="6152" max="6401" width="9.140625" style="31"/>
    <col min="6402" max="6402" width="27.5703125" style="31" customWidth="1"/>
    <col min="6403" max="6403" width="24" style="31" customWidth="1"/>
    <col min="6404" max="6404" width="16.42578125" style="31" customWidth="1"/>
    <col min="6405" max="6405" width="9.140625" style="31"/>
    <col min="6406" max="6406" width="28.42578125" style="31" customWidth="1"/>
    <col min="6407" max="6407" width="14.28515625" style="31" customWidth="1"/>
    <col min="6408" max="6657" width="9.140625" style="31"/>
    <col min="6658" max="6658" width="27.5703125" style="31" customWidth="1"/>
    <col min="6659" max="6659" width="24" style="31" customWidth="1"/>
    <col min="6660" max="6660" width="16.42578125" style="31" customWidth="1"/>
    <col min="6661" max="6661" width="9.140625" style="31"/>
    <col min="6662" max="6662" width="28.42578125" style="31" customWidth="1"/>
    <col min="6663" max="6663" width="14.28515625" style="31" customWidth="1"/>
    <col min="6664" max="6913" width="9.140625" style="31"/>
    <col min="6914" max="6914" width="27.5703125" style="31" customWidth="1"/>
    <col min="6915" max="6915" width="24" style="31" customWidth="1"/>
    <col min="6916" max="6916" width="16.42578125" style="31" customWidth="1"/>
    <col min="6917" max="6917" width="9.140625" style="31"/>
    <col min="6918" max="6918" width="28.42578125" style="31" customWidth="1"/>
    <col min="6919" max="6919" width="14.28515625" style="31" customWidth="1"/>
    <col min="6920" max="7169" width="9.140625" style="31"/>
    <col min="7170" max="7170" width="27.5703125" style="31" customWidth="1"/>
    <col min="7171" max="7171" width="24" style="31" customWidth="1"/>
    <col min="7172" max="7172" width="16.42578125" style="31" customWidth="1"/>
    <col min="7173" max="7173" width="9.140625" style="31"/>
    <col min="7174" max="7174" width="28.42578125" style="31" customWidth="1"/>
    <col min="7175" max="7175" width="14.28515625" style="31" customWidth="1"/>
    <col min="7176" max="7425" width="9.140625" style="31"/>
    <col min="7426" max="7426" width="27.5703125" style="31" customWidth="1"/>
    <col min="7427" max="7427" width="24" style="31" customWidth="1"/>
    <col min="7428" max="7428" width="16.42578125" style="31" customWidth="1"/>
    <col min="7429" max="7429" width="9.140625" style="31"/>
    <col min="7430" max="7430" width="28.42578125" style="31" customWidth="1"/>
    <col min="7431" max="7431" width="14.28515625" style="31" customWidth="1"/>
    <col min="7432" max="7681" width="9.140625" style="31"/>
    <col min="7682" max="7682" width="27.5703125" style="31" customWidth="1"/>
    <col min="7683" max="7683" width="24" style="31" customWidth="1"/>
    <col min="7684" max="7684" width="16.42578125" style="31" customWidth="1"/>
    <col min="7685" max="7685" width="9.140625" style="31"/>
    <col min="7686" max="7686" width="28.42578125" style="31" customWidth="1"/>
    <col min="7687" max="7687" width="14.28515625" style="31" customWidth="1"/>
    <col min="7688" max="7937" width="9.140625" style="31"/>
    <col min="7938" max="7938" width="27.5703125" style="31" customWidth="1"/>
    <col min="7939" max="7939" width="24" style="31" customWidth="1"/>
    <col min="7940" max="7940" width="16.42578125" style="31" customWidth="1"/>
    <col min="7941" max="7941" width="9.140625" style="31"/>
    <col min="7942" max="7942" width="28.42578125" style="31" customWidth="1"/>
    <col min="7943" max="7943" width="14.28515625" style="31" customWidth="1"/>
    <col min="7944" max="8193" width="9.140625" style="31"/>
    <col min="8194" max="8194" width="27.5703125" style="31" customWidth="1"/>
    <col min="8195" max="8195" width="24" style="31" customWidth="1"/>
    <col min="8196" max="8196" width="16.42578125" style="31" customWidth="1"/>
    <col min="8197" max="8197" width="9.140625" style="31"/>
    <col min="8198" max="8198" width="28.42578125" style="31" customWidth="1"/>
    <col min="8199" max="8199" width="14.28515625" style="31" customWidth="1"/>
    <col min="8200" max="8449" width="9.140625" style="31"/>
    <col min="8450" max="8450" width="27.5703125" style="31" customWidth="1"/>
    <col min="8451" max="8451" width="24" style="31" customWidth="1"/>
    <col min="8452" max="8452" width="16.42578125" style="31" customWidth="1"/>
    <col min="8453" max="8453" width="9.140625" style="31"/>
    <col min="8454" max="8454" width="28.42578125" style="31" customWidth="1"/>
    <col min="8455" max="8455" width="14.28515625" style="31" customWidth="1"/>
    <col min="8456" max="8705" width="9.140625" style="31"/>
    <col min="8706" max="8706" width="27.5703125" style="31" customWidth="1"/>
    <col min="8707" max="8707" width="24" style="31" customWidth="1"/>
    <col min="8708" max="8708" width="16.42578125" style="31" customWidth="1"/>
    <col min="8709" max="8709" width="9.140625" style="31"/>
    <col min="8710" max="8710" width="28.42578125" style="31" customWidth="1"/>
    <col min="8711" max="8711" width="14.28515625" style="31" customWidth="1"/>
    <col min="8712" max="8961" width="9.140625" style="31"/>
    <col min="8962" max="8962" width="27.5703125" style="31" customWidth="1"/>
    <col min="8963" max="8963" width="24" style="31" customWidth="1"/>
    <col min="8964" max="8964" width="16.42578125" style="31" customWidth="1"/>
    <col min="8965" max="8965" width="9.140625" style="31"/>
    <col min="8966" max="8966" width="28.42578125" style="31" customWidth="1"/>
    <col min="8967" max="8967" width="14.28515625" style="31" customWidth="1"/>
    <col min="8968" max="9217" width="9.140625" style="31"/>
    <col min="9218" max="9218" width="27.5703125" style="31" customWidth="1"/>
    <col min="9219" max="9219" width="24" style="31" customWidth="1"/>
    <col min="9220" max="9220" width="16.42578125" style="31" customWidth="1"/>
    <col min="9221" max="9221" width="9.140625" style="31"/>
    <col min="9222" max="9222" width="28.42578125" style="31" customWidth="1"/>
    <col min="9223" max="9223" width="14.28515625" style="31" customWidth="1"/>
    <col min="9224" max="9473" width="9.140625" style="31"/>
    <col min="9474" max="9474" width="27.5703125" style="31" customWidth="1"/>
    <col min="9475" max="9475" width="24" style="31" customWidth="1"/>
    <col min="9476" max="9476" width="16.42578125" style="31" customWidth="1"/>
    <col min="9477" max="9477" width="9.140625" style="31"/>
    <col min="9478" max="9478" width="28.42578125" style="31" customWidth="1"/>
    <col min="9479" max="9479" width="14.28515625" style="31" customWidth="1"/>
    <col min="9480" max="9729" width="9.140625" style="31"/>
    <col min="9730" max="9730" width="27.5703125" style="31" customWidth="1"/>
    <col min="9731" max="9731" width="24" style="31" customWidth="1"/>
    <col min="9732" max="9732" width="16.42578125" style="31" customWidth="1"/>
    <col min="9733" max="9733" width="9.140625" style="31"/>
    <col min="9734" max="9734" width="28.42578125" style="31" customWidth="1"/>
    <col min="9735" max="9735" width="14.28515625" style="31" customWidth="1"/>
    <col min="9736" max="9985" width="9.140625" style="31"/>
    <col min="9986" max="9986" width="27.5703125" style="31" customWidth="1"/>
    <col min="9987" max="9987" width="24" style="31" customWidth="1"/>
    <col min="9988" max="9988" width="16.42578125" style="31" customWidth="1"/>
    <col min="9989" max="9989" width="9.140625" style="31"/>
    <col min="9990" max="9990" width="28.42578125" style="31" customWidth="1"/>
    <col min="9991" max="9991" width="14.28515625" style="31" customWidth="1"/>
    <col min="9992" max="10241" width="9.140625" style="31"/>
    <col min="10242" max="10242" width="27.5703125" style="31" customWidth="1"/>
    <col min="10243" max="10243" width="24" style="31" customWidth="1"/>
    <col min="10244" max="10244" width="16.42578125" style="31" customWidth="1"/>
    <col min="10245" max="10245" width="9.140625" style="31"/>
    <col min="10246" max="10246" width="28.42578125" style="31" customWidth="1"/>
    <col min="10247" max="10247" width="14.28515625" style="31" customWidth="1"/>
    <col min="10248" max="10497" width="9.140625" style="31"/>
    <col min="10498" max="10498" width="27.5703125" style="31" customWidth="1"/>
    <col min="10499" max="10499" width="24" style="31" customWidth="1"/>
    <col min="10500" max="10500" width="16.42578125" style="31" customWidth="1"/>
    <col min="10501" max="10501" width="9.140625" style="31"/>
    <col min="10502" max="10502" width="28.42578125" style="31" customWidth="1"/>
    <col min="10503" max="10503" width="14.28515625" style="31" customWidth="1"/>
    <col min="10504" max="10753" width="9.140625" style="31"/>
    <col min="10754" max="10754" width="27.5703125" style="31" customWidth="1"/>
    <col min="10755" max="10755" width="24" style="31" customWidth="1"/>
    <col min="10756" max="10756" width="16.42578125" style="31" customWidth="1"/>
    <col min="10757" max="10757" width="9.140625" style="31"/>
    <col min="10758" max="10758" width="28.42578125" style="31" customWidth="1"/>
    <col min="10759" max="10759" width="14.28515625" style="31" customWidth="1"/>
    <col min="10760" max="11009" width="9.140625" style="31"/>
    <col min="11010" max="11010" width="27.5703125" style="31" customWidth="1"/>
    <col min="11011" max="11011" width="24" style="31" customWidth="1"/>
    <col min="11012" max="11012" width="16.42578125" style="31" customWidth="1"/>
    <col min="11013" max="11013" width="9.140625" style="31"/>
    <col min="11014" max="11014" width="28.42578125" style="31" customWidth="1"/>
    <col min="11015" max="11015" width="14.28515625" style="31" customWidth="1"/>
    <col min="11016" max="11265" width="9.140625" style="31"/>
    <col min="11266" max="11266" width="27.5703125" style="31" customWidth="1"/>
    <col min="11267" max="11267" width="24" style="31" customWidth="1"/>
    <col min="11268" max="11268" width="16.42578125" style="31" customWidth="1"/>
    <col min="11269" max="11269" width="9.140625" style="31"/>
    <col min="11270" max="11270" width="28.42578125" style="31" customWidth="1"/>
    <col min="11271" max="11271" width="14.28515625" style="31" customWidth="1"/>
    <col min="11272" max="11521" width="9.140625" style="31"/>
    <col min="11522" max="11522" width="27.5703125" style="31" customWidth="1"/>
    <col min="11523" max="11523" width="24" style="31" customWidth="1"/>
    <col min="11524" max="11524" width="16.42578125" style="31" customWidth="1"/>
    <col min="11525" max="11525" width="9.140625" style="31"/>
    <col min="11526" max="11526" width="28.42578125" style="31" customWidth="1"/>
    <col min="11527" max="11527" width="14.28515625" style="31" customWidth="1"/>
    <col min="11528" max="11777" width="9.140625" style="31"/>
    <col min="11778" max="11778" width="27.5703125" style="31" customWidth="1"/>
    <col min="11779" max="11779" width="24" style="31" customWidth="1"/>
    <col min="11780" max="11780" width="16.42578125" style="31" customWidth="1"/>
    <col min="11781" max="11781" width="9.140625" style="31"/>
    <col min="11782" max="11782" width="28.42578125" style="31" customWidth="1"/>
    <col min="11783" max="11783" width="14.28515625" style="31" customWidth="1"/>
    <col min="11784" max="12033" width="9.140625" style="31"/>
    <col min="12034" max="12034" width="27.5703125" style="31" customWidth="1"/>
    <col min="12035" max="12035" width="24" style="31" customWidth="1"/>
    <col min="12036" max="12036" width="16.42578125" style="31" customWidth="1"/>
    <col min="12037" max="12037" width="9.140625" style="31"/>
    <col min="12038" max="12038" width="28.42578125" style="31" customWidth="1"/>
    <col min="12039" max="12039" width="14.28515625" style="31" customWidth="1"/>
    <col min="12040" max="12289" width="9.140625" style="31"/>
    <col min="12290" max="12290" width="27.5703125" style="31" customWidth="1"/>
    <col min="12291" max="12291" width="24" style="31" customWidth="1"/>
    <col min="12292" max="12292" width="16.42578125" style="31" customWidth="1"/>
    <col min="12293" max="12293" width="9.140625" style="31"/>
    <col min="12294" max="12294" width="28.42578125" style="31" customWidth="1"/>
    <col min="12295" max="12295" width="14.28515625" style="31" customWidth="1"/>
    <col min="12296" max="12545" width="9.140625" style="31"/>
    <col min="12546" max="12546" width="27.5703125" style="31" customWidth="1"/>
    <col min="12547" max="12547" width="24" style="31" customWidth="1"/>
    <col min="12548" max="12548" width="16.42578125" style="31" customWidth="1"/>
    <col min="12549" max="12549" width="9.140625" style="31"/>
    <col min="12550" max="12550" width="28.42578125" style="31" customWidth="1"/>
    <col min="12551" max="12551" width="14.28515625" style="31" customWidth="1"/>
    <col min="12552" max="12801" width="9.140625" style="31"/>
    <col min="12802" max="12802" width="27.5703125" style="31" customWidth="1"/>
    <col min="12803" max="12803" width="24" style="31" customWidth="1"/>
    <col min="12804" max="12804" width="16.42578125" style="31" customWidth="1"/>
    <col min="12805" max="12805" width="9.140625" style="31"/>
    <col min="12806" max="12806" width="28.42578125" style="31" customWidth="1"/>
    <col min="12807" max="12807" width="14.28515625" style="31" customWidth="1"/>
    <col min="12808" max="13057" width="9.140625" style="31"/>
    <col min="13058" max="13058" width="27.5703125" style="31" customWidth="1"/>
    <col min="13059" max="13059" width="24" style="31" customWidth="1"/>
    <col min="13060" max="13060" width="16.42578125" style="31" customWidth="1"/>
    <col min="13061" max="13061" width="9.140625" style="31"/>
    <col min="13062" max="13062" width="28.42578125" style="31" customWidth="1"/>
    <col min="13063" max="13063" width="14.28515625" style="31" customWidth="1"/>
    <col min="13064" max="13313" width="9.140625" style="31"/>
    <col min="13314" max="13314" width="27.5703125" style="31" customWidth="1"/>
    <col min="13315" max="13315" width="24" style="31" customWidth="1"/>
    <col min="13316" max="13316" width="16.42578125" style="31" customWidth="1"/>
    <col min="13317" max="13317" width="9.140625" style="31"/>
    <col min="13318" max="13318" width="28.42578125" style="31" customWidth="1"/>
    <col min="13319" max="13319" width="14.28515625" style="31" customWidth="1"/>
    <col min="13320" max="13569" width="9.140625" style="31"/>
    <col min="13570" max="13570" width="27.5703125" style="31" customWidth="1"/>
    <col min="13571" max="13571" width="24" style="31" customWidth="1"/>
    <col min="13572" max="13572" width="16.42578125" style="31" customWidth="1"/>
    <col min="13573" max="13573" width="9.140625" style="31"/>
    <col min="13574" max="13574" width="28.42578125" style="31" customWidth="1"/>
    <col min="13575" max="13575" width="14.28515625" style="31" customWidth="1"/>
    <col min="13576" max="13825" width="9.140625" style="31"/>
    <col min="13826" max="13826" width="27.5703125" style="31" customWidth="1"/>
    <col min="13827" max="13827" width="24" style="31" customWidth="1"/>
    <col min="13828" max="13828" width="16.42578125" style="31" customWidth="1"/>
    <col min="13829" max="13829" width="9.140625" style="31"/>
    <col min="13830" max="13830" width="28.42578125" style="31" customWidth="1"/>
    <col min="13831" max="13831" width="14.28515625" style="31" customWidth="1"/>
    <col min="13832" max="14081" width="9.140625" style="31"/>
    <col min="14082" max="14082" width="27.5703125" style="31" customWidth="1"/>
    <col min="14083" max="14083" width="24" style="31" customWidth="1"/>
    <col min="14084" max="14084" width="16.42578125" style="31" customWidth="1"/>
    <col min="14085" max="14085" width="9.140625" style="31"/>
    <col min="14086" max="14086" width="28.42578125" style="31" customWidth="1"/>
    <col min="14087" max="14087" width="14.28515625" style="31" customWidth="1"/>
    <col min="14088" max="14337" width="9.140625" style="31"/>
    <col min="14338" max="14338" width="27.5703125" style="31" customWidth="1"/>
    <col min="14339" max="14339" width="24" style="31" customWidth="1"/>
    <col min="14340" max="14340" width="16.42578125" style="31" customWidth="1"/>
    <col min="14341" max="14341" width="9.140625" style="31"/>
    <col min="14342" max="14342" width="28.42578125" style="31" customWidth="1"/>
    <col min="14343" max="14343" width="14.28515625" style="31" customWidth="1"/>
    <col min="14344" max="14593" width="9.140625" style="31"/>
    <col min="14594" max="14594" width="27.5703125" style="31" customWidth="1"/>
    <col min="14595" max="14595" width="24" style="31" customWidth="1"/>
    <col min="14596" max="14596" width="16.42578125" style="31" customWidth="1"/>
    <col min="14597" max="14597" width="9.140625" style="31"/>
    <col min="14598" max="14598" width="28.42578125" style="31" customWidth="1"/>
    <col min="14599" max="14599" width="14.28515625" style="31" customWidth="1"/>
    <col min="14600" max="14849" width="9.140625" style="31"/>
    <col min="14850" max="14850" width="27.5703125" style="31" customWidth="1"/>
    <col min="14851" max="14851" width="24" style="31" customWidth="1"/>
    <col min="14852" max="14852" width="16.42578125" style="31" customWidth="1"/>
    <col min="14853" max="14853" width="9.140625" style="31"/>
    <col min="14854" max="14854" width="28.42578125" style="31" customWidth="1"/>
    <col min="14855" max="14855" width="14.28515625" style="31" customWidth="1"/>
    <col min="14856" max="15105" width="9.140625" style="31"/>
    <col min="15106" max="15106" width="27.5703125" style="31" customWidth="1"/>
    <col min="15107" max="15107" width="24" style="31" customWidth="1"/>
    <col min="15108" max="15108" width="16.42578125" style="31" customWidth="1"/>
    <col min="15109" max="15109" width="9.140625" style="31"/>
    <col min="15110" max="15110" width="28.42578125" style="31" customWidth="1"/>
    <col min="15111" max="15111" width="14.28515625" style="31" customWidth="1"/>
    <col min="15112" max="15361" width="9.140625" style="31"/>
    <col min="15362" max="15362" width="27.5703125" style="31" customWidth="1"/>
    <col min="15363" max="15363" width="24" style="31" customWidth="1"/>
    <col min="15364" max="15364" width="16.42578125" style="31" customWidth="1"/>
    <col min="15365" max="15365" width="9.140625" style="31"/>
    <col min="15366" max="15366" width="28.42578125" style="31" customWidth="1"/>
    <col min="15367" max="15367" width="14.28515625" style="31" customWidth="1"/>
    <col min="15368" max="15617" width="9.140625" style="31"/>
    <col min="15618" max="15618" width="27.5703125" style="31" customWidth="1"/>
    <col min="15619" max="15619" width="24" style="31" customWidth="1"/>
    <col min="15620" max="15620" width="16.42578125" style="31" customWidth="1"/>
    <col min="15621" max="15621" width="9.140625" style="31"/>
    <col min="15622" max="15622" width="28.42578125" style="31" customWidth="1"/>
    <col min="15623" max="15623" width="14.28515625" style="31" customWidth="1"/>
    <col min="15624" max="15873" width="9.140625" style="31"/>
    <col min="15874" max="15874" width="27.5703125" style="31" customWidth="1"/>
    <col min="15875" max="15875" width="24" style="31" customWidth="1"/>
    <col min="15876" max="15876" width="16.42578125" style="31" customWidth="1"/>
    <col min="15877" max="15877" width="9.140625" style="31"/>
    <col min="15878" max="15878" width="28.42578125" style="31" customWidth="1"/>
    <col min="15879" max="15879" width="14.28515625" style="31" customWidth="1"/>
    <col min="15880" max="16129" width="9.140625" style="31"/>
    <col min="16130" max="16130" width="27.5703125" style="31" customWidth="1"/>
    <col min="16131" max="16131" width="24" style="31" customWidth="1"/>
    <col min="16132" max="16132" width="16.42578125" style="31" customWidth="1"/>
    <col min="16133" max="16133" width="9.140625" style="31"/>
    <col min="16134" max="16134" width="28.42578125" style="31" customWidth="1"/>
    <col min="16135" max="16135" width="14.28515625" style="31" customWidth="1"/>
    <col min="16136" max="16384" width="9.140625" style="31"/>
  </cols>
  <sheetData>
    <row r="1" spans="1:23" ht="36" x14ac:dyDescent="0.2">
      <c r="A1" s="39" t="s">
        <v>68</v>
      </c>
      <c r="B1" s="39" t="s">
        <v>69</v>
      </c>
      <c r="C1" s="39" t="s">
        <v>91</v>
      </c>
      <c r="D1" s="39" t="s">
        <v>92</v>
      </c>
      <c r="E1" s="39" t="s">
        <v>93</v>
      </c>
      <c r="F1" s="44"/>
      <c r="G1" s="30" t="s">
        <v>94</v>
      </c>
      <c r="H1" s="30" t="s">
        <v>95</v>
      </c>
    </row>
    <row r="2" spans="1:23" s="34" customFormat="1" ht="18" x14ac:dyDescent="0.2">
      <c r="A2" s="28">
        <v>1</v>
      </c>
      <c r="B2" s="32" t="s">
        <v>70</v>
      </c>
      <c r="C2" s="28">
        <v>3040</v>
      </c>
      <c r="D2" s="41">
        <f>C2/$G$2</f>
        <v>44.80471628592484</v>
      </c>
      <c r="E2" s="42">
        <f>C2/$H$2</f>
        <v>40.121420087105719</v>
      </c>
      <c r="F2" s="43"/>
      <c r="G2" s="29">
        <v>67.849999999999994</v>
      </c>
      <c r="H2" s="29">
        <v>75.77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18" x14ac:dyDescent="0.2">
      <c r="A3" s="28">
        <v>2</v>
      </c>
      <c r="B3" s="35" t="s">
        <v>71</v>
      </c>
      <c r="C3" s="28">
        <v>23000</v>
      </c>
      <c r="D3" s="41">
        <f t="shared" ref="D3:D11" si="0">C3/$G$2</f>
        <v>338.98305084745766</v>
      </c>
      <c r="E3" s="42">
        <f t="shared" ref="E3:E11" si="1">C3/$H$2</f>
        <v>303.55021776428669</v>
      </c>
      <c r="F3" s="40"/>
      <c r="G3" s="40"/>
    </row>
    <row r="4" spans="1:23" ht="18" x14ac:dyDescent="0.2">
      <c r="A4" s="28">
        <v>3</v>
      </c>
      <c r="B4" s="35" t="s">
        <v>72</v>
      </c>
      <c r="C4" s="28">
        <v>32112</v>
      </c>
      <c r="D4" s="41">
        <f t="shared" si="0"/>
        <v>473.27929255711132</v>
      </c>
      <c r="E4" s="42">
        <f t="shared" si="1"/>
        <v>423.80889534116409</v>
      </c>
      <c r="F4" s="40"/>
      <c r="G4" s="40"/>
    </row>
    <row r="5" spans="1:23" ht="18" x14ac:dyDescent="0.2">
      <c r="A5" s="28">
        <v>4</v>
      </c>
      <c r="B5" s="35" t="s">
        <v>73</v>
      </c>
      <c r="C5" s="28">
        <v>25000</v>
      </c>
      <c r="D5" s="41">
        <f t="shared" si="0"/>
        <v>368.45983787767136</v>
      </c>
      <c r="E5" s="42">
        <f t="shared" si="1"/>
        <v>329.94588887422464</v>
      </c>
      <c r="F5" s="40"/>
      <c r="G5" s="40"/>
    </row>
    <row r="6" spans="1:23" ht="18" x14ac:dyDescent="0.2">
      <c r="A6" s="28">
        <v>5</v>
      </c>
      <c r="B6" s="35" t="s">
        <v>74</v>
      </c>
      <c r="C6" s="28">
        <v>567</v>
      </c>
      <c r="D6" s="41">
        <f t="shared" si="0"/>
        <v>8.3566691230655863</v>
      </c>
      <c r="E6" s="42">
        <f t="shared" si="1"/>
        <v>7.4831727596674149</v>
      </c>
      <c r="F6" s="40"/>
      <c r="G6" s="40"/>
    </row>
    <row r="7" spans="1:23" ht="18" x14ac:dyDescent="0.2">
      <c r="A7" s="28">
        <v>6</v>
      </c>
      <c r="B7" s="35" t="s">
        <v>75</v>
      </c>
      <c r="C7" s="28">
        <v>400</v>
      </c>
      <c r="D7" s="41">
        <f t="shared" si="0"/>
        <v>5.8953574060427423</v>
      </c>
      <c r="E7" s="42">
        <f t="shared" si="1"/>
        <v>5.2791342219875945</v>
      </c>
      <c r="F7" s="40"/>
      <c r="G7" s="40"/>
    </row>
    <row r="8" spans="1:23" ht="18" x14ac:dyDescent="0.2">
      <c r="A8" s="28">
        <v>7</v>
      </c>
      <c r="B8" s="35" t="s">
        <v>76</v>
      </c>
      <c r="C8" s="28">
        <v>27800</v>
      </c>
      <c r="D8" s="41">
        <f t="shared" si="0"/>
        <v>409.72733971997053</v>
      </c>
      <c r="E8" s="42">
        <f t="shared" si="1"/>
        <v>366.89982842813782</v>
      </c>
      <c r="F8" s="40"/>
      <c r="G8" s="40"/>
    </row>
    <row r="9" spans="1:23" ht="18" x14ac:dyDescent="0.2">
      <c r="A9" s="28">
        <v>8</v>
      </c>
      <c r="B9" s="35" t="s">
        <v>77</v>
      </c>
      <c r="C9" s="28">
        <v>1440</v>
      </c>
      <c r="D9" s="41">
        <f t="shared" si="0"/>
        <v>21.223286661753871</v>
      </c>
      <c r="E9" s="42">
        <f t="shared" si="1"/>
        <v>19.004883199155341</v>
      </c>
      <c r="F9" s="40"/>
      <c r="G9" s="40"/>
    </row>
    <row r="10" spans="1:23" ht="18" x14ac:dyDescent="0.2">
      <c r="A10" s="28">
        <v>9</v>
      </c>
      <c r="B10" s="35" t="s">
        <v>78</v>
      </c>
      <c r="C10" s="28">
        <v>28600</v>
      </c>
      <c r="D10" s="41">
        <f t="shared" si="0"/>
        <v>421.51805453205606</v>
      </c>
      <c r="E10" s="42">
        <f t="shared" si="1"/>
        <v>377.458096872113</v>
      </c>
      <c r="F10" s="40"/>
      <c r="G10" s="40"/>
    </row>
    <row r="11" spans="1:23" ht="18" x14ac:dyDescent="0.2">
      <c r="A11" s="28">
        <v>10</v>
      </c>
      <c r="B11" s="35" t="s">
        <v>79</v>
      </c>
      <c r="C11" s="28">
        <v>189000</v>
      </c>
      <c r="D11" s="41">
        <f t="shared" si="0"/>
        <v>2785.5563743551957</v>
      </c>
      <c r="E11" s="42">
        <f t="shared" si="1"/>
        <v>2494.3909198891383</v>
      </c>
      <c r="F11" s="40"/>
      <c r="G11" s="40"/>
    </row>
    <row r="14" spans="1:23" x14ac:dyDescent="0.2">
      <c r="A14" s="36"/>
      <c r="B14" s="37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C8" sqref="C8"/>
    </sheetView>
  </sheetViews>
  <sheetFormatPr defaultRowHeight="15" x14ac:dyDescent="0.25"/>
  <cols>
    <col min="2" max="2" width="21" bestFit="1" customWidth="1"/>
    <col min="3" max="3" width="30.85546875" customWidth="1"/>
    <col min="4" max="4" width="46.140625" customWidth="1"/>
    <col min="5" max="5" width="47.7109375" customWidth="1"/>
  </cols>
  <sheetData>
    <row r="2" spans="2:5" ht="15.75" x14ac:dyDescent="0.25">
      <c r="B2" s="15" t="s">
        <v>25</v>
      </c>
      <c r="C2" s="15" t="s">
        <v>27</v>
      </c>
      <c r="D2" s="15" t="s">
        <v>26</v>
      </c>
      <c r="E2" s="15" t="s">
        <v>35</v>
      </c>
    </row>
    <row r="3" spans="2:5" ht="31.5" x14ac:dyDescent="0.25">
      <c r="B3" s="117" t="s">
        <v>28</v>
      </c>
      <c r="C3" s="46" t="s">
        <v>30</v>
      </c>
      <c r="D3" s="45" t="s">
        <v>29</v>
      </c>
      <c r="E3" s="46"/>
    </row>
    <row r="4" spans="2:5" ht="31.5" x14ac:dyDescent="0.25">
      <c r="B4" s="117"/>
      <c r="C4" s="46" t="s">
        <v>31</v>
      </c>
      <c r="D4" s="45" t="s">
        <v>33</v>
      </c>
      <c r="E4" s="46"/>
    </row>
    <row r="5" spans="2:5" ht="31.5" x14ac:dyDescent="0.25">
      <c r="B5" s="117"/>
      <c r="C5" s="46" t="s">
        <v>32</v>
      </c>
      <c r="D5" s="45" t="s">
        <v>34</v>
      </c>
      <c r="E5" s="46"/>
    </row>
    <row r="6" spans="2:5" ht="78.75" x14ac:dyDescent="0.25">
      <c r="B6" s="117"/>
      <c r="C6" s="45" t="s">
        <v>40</v>
      </c>
      <c r="D6" s="45" t="s">
        <v>39</v>
      </c>
      <c r="E6" s="45" t="s">
        <v>41</v>
      </c>
    </row>
    <row r="7" spans="2:5" ht="15.75" x14ac:dyDescent="0.25">
      <c r="B7" s="117"/>
      <c r="C7" s="63" t="s">
        <v>149</v>
      </c>
      <c r="D7" s="45" t="s">
        <v>150</v>
      </c>
      <c r="E7" s="45"/>
    </row>
    <row r="8" spans="2:5" ht="15.75" x14ac:dyDescent="0.25">
      <c r="B8" s="117"/>
      <c r="C8" s="63" t="s">
        <v>151</v>
      </c>
      <c r="D8" s="45" t="s">
        <v>152</v>
      </c>
      <c r="E8" s="45"/>
    </row>
    <row r="9" spans="2:5" ht="15.75" x14ac:dyDescent="0.25">
      <c r="B9" s="118" t="s">
        <v>36</v>
      </c>
      <c r="C9" s="45" t="s">
        <v>37</v>
      </c>
      <c r="D9" s="45" t="s">
        <v>38</v>
      </c>
      <c r="E9" s="65"/>
    </row>
    <row r="10" spans="2:5" ht="15.75" x14ac:dyDescent="0.25">
      <c r="B10" s="119"/>
      <c r="C10" s="45" t="s">
        <v>46</v>
      </c>
      <c r="D10" s="45" t="s">
        <v>47</v>
      </c>
      <c r="E10" s="45"/>
    </row>
    <row r="11" spans="2:5" ht="31.5" x14ac:dyDescent="0.25">
      <c r="B11" s="64" t="s">
        <v>45</v>
      </c>
      <c r="C11" s="45" t="s">
        <v>42</v>
      </c>
      <c r="D11" s="45" t="s">
        <v>44</v>
      </c>
      <c r="E11" s="45" t="s">
        <v>43</v>
      </c>
    </row>
    <row r="12" spans="2:5" ht="15.75" x14ac:dyDescent="0.25">
      <c r="B12" s="12"/>
      <c r="C12" s="11"/>
      <c r="D12" s="62"/>
      <c r="E12" s="62"/>
    </row>
    <row r="13" spans="2:5" ht="15.75" x14ac:dyDescent="0.25">
      <c r="B13" s="12"/>
      <c r="C13" s="11"/>
      <c r="D13" s="62"/>
      <c r="E13" s="11"/>
    </row>
    <row r="14" spans="2:5" ht="15.75" x14ac:dyDescent="0.25">
      <c r="C14" s="11"/>
      <c r="D14" s="11"/>
      <c r="E14" s="11"/>
    </row>
    <row r="15" spans="2:5" x14ac:dyDescent="0.25">
      <c r="C15" s="13"/>
      <c r="D15" s="13"/>
      <c r="E15" s="13"/>
    </row>
  </sheetData>
  <mergeCells count="2">
    <mergeCell ref="B3:B8"/>
    <mergeCell ref="B9:B10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8" sqref="F8"/>
    </sheetView>
  </sheetViews>
  <sheetFormatPr defaultRowHeight="15" customHeight="1" x14ac:dyDescent="0.25"/>
  <cols>
    <col min="1" max="1" width="22.7109375" style="9" bestFit="1" customWidth="1"/>
    <col min="2" max="2" width="11.140625" style="9" bestFit="1" customWidth="1"/>
    <col min="3" max="3" width="9.140625" style="9"/>
    <col min="4" max="5" width="11.140625" style="9" bestFit="1" customWidth="1"/>
    <col min="6" max="6" width="13" style="9" customWidth="1"/>
    <col min="7" max="16384" width="9.140625" style="9"/>
  </cols>
  <sheetData>
    <row r="1" spans="1:20" ht="30" customHeight="1" x14ac:dyDescent="0.25">
      <c r="A1" s="120" t="s">
        <v>0</v>
      </c>
      <c r="B1" s="121"/>
      <c r="C1" s="121"/>
      <c r="D1" s="121"/>
      <c r="E1" s="121"/>
      <c r="F1" s="122"/>
    </row>
    <row r="2" spans="1:20" ht="95.1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H2" s="123" t="s">
        <v>148</v>
      </c>
      <c r="I2" s="123"/>
      <c r="J2" s="123"/>
      <c r="K2" s="123"/>
      <c r="L2" s="123"/>
      <c r="M2" s="123"/>
      <c r="N2" s="123"/>
      <c r="O2" s="123"/>
      <c r="P2" s="1"/>
      <c r="Q2" s="1"/>
    </row>
    <row r="3" spans="1:20" ht="15" customHeight="1" x14ac:dyDescent="0.25">
      <c r="A3" s="6" t="s">
        <v>7</v>
      </c>
      <c r="B3" s="10">
        <v>200</v>
      </c>
      <c r="C3" s="10">
        <v>0</v>
      </c>
      <c r="D3" s="10">
        <v>50</v>
      </c>
      <c r="E3" s="10">
        <v>100</v>
      </c>
      <c r="F3" s="88">
        <f>SUM(B3:E3)</f>
        <v>350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 customHeight="1" x14ac:dyDescent="0.25">
      <c r="A4" s="6" t="s">
        <v>8</v>
      </c>
      <c r="B4" s="10">
        <v>100</v>
      </c>
      <c r="C4" s="10">
        <v>50</v>
      </c>
      <c r="D4" s="10">
        <v>120</v>
      </c>
      <c r="E4" s="10">
        <v>0</v>
      </c>
      <c r="F4" s="88">
        <f>SUM(B4:E4)</f>
        <v>270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25">
      <c r="A5" s="6" t="s">
        <v>9</v>
      </c>
      <c r="B5" s="10">
        <v>500</v>
      </c>
      <c r="C5" s="10">
        <v>0</v>
      </c>
      <c r="D5" s="10">
        <v>80</v>
      </c>
      <c r="E5" s="10">
        <v>350</v>
      </c>
      <c r="F5" s="88">
        <f t="shared" ref="F5:F9" si="0">SUM(B5:E5)</f>
        <v>930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customHeight="1" x14ac:dyDescent="0.25">
      <c r="A6" s="6" t="s">
        <v>10</v>
      </c>
      <c r="B6" s="10">
        <v>200</v>
      </c>
      <c r="C6" s="10">
        <v>0</v>
      </c>
      <c r="D6" s="10">
        <v>250</v>
      </c>
      <c r="E6" s="10">
        <v>50</v>
      </c>
      <c r="F6" s="88">
        <f t="shared" si="0"/>
        <v>500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customHeight="1" x14ac:dyDescent="0.25">
      <c r="A7" s="6" t="s">
        <v>11</v>
      </c>
      <c r="B7" s="10">
        <v>300</v>
      </c>
      <c r="C7" s="10">
        <v>0</v>
      </c>
      <c r="D7" s="10">
        <v>500</v>
      </c>
      <c r="E7" s="10">
        <v>0</v>
      </c>
      <c r="F7" s="88">
        <f t="shared" si="0"/>
        <v>800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customHeight="1" x14ac:dyDescent="0.25">
      <c r="A8" s="6" t="s">
        <v>12</v>
      </c>
      <c r="B8" s="10">
        <v>100</v>
      </c>
      <c r="C8" s="10">
        <v>20</v>
      </c>
      <c r="D8" s="10">
        <v>1000</v>
      </c>
      <c r="E8" s="10">
        <v>350</v>
      </c>
      <c r="F8" s="88">
        <f t="shared" si="0"/>
        <v>1470</v>
      </c>
      <c r="H8" s="1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customHeight="1" x14ac:dyDescent="0.25">
      <c r="A9" s="6" t="s">
        <v>13</v>
      </c>
      <c r="B9" s="10">
        <v>1100</v>
      </c>
      <c r="C9" s="10">
        <v>40</v>
      </c>
      <c r="D9" s="10">
        <v>350</v>
      </c>
      <c r="E9" s="10">
        <v>400</v>
      </c>
      <c r="F9" s="88">
        <f t="shared" si="0"/>
        <v>1890</v>
      </c>
      <c r="H9" s="1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customHeight="1" x14ac:dyDescent="0.25">
      <c r="A10" s="7" t="s">
        <v>14</v>
      </c>
      <c r="B10" s="87">
        <f>SUM(B3:B9)</f>
        <v>2500</v>
      </c>
      <c r="C10" s="87">
        <f>SUM(C3:C9)</f>
        <v>110</v>
      </c>
      <c r="D10" s="87">
        <f>SUM(D4:D9)</f>
        <v>2300</v>
      </c>
      <c r="E10" s="87">
        <f>SUM(E3:E9)</f>
        <v>1250</v>
      </c>
      <c r="F10" s="88">
        <f>SUM(B10:E10)</f>
        <v>6160</v>
      </c>
      <c r="H10" s="1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customHeight="1" x14ac:dyDescent="0.25">
      <c r="A11" s="7" t="s">
        <v>15</v>
      </c>
      <c r="B11" s="87">
        <f>MAX(B3:B9)</f>
        <v>1100</v>
      </c>
      <c r="C11" s="87">
        <f t="shared" ref="C11:E11" si="1">MAX(C3:C9)</f>
        <v>50</v>
      </c>
      <c r="D11" s="87">
        <f t="shared" si="1"/>
        <v>1000</v>
      </c>
      <c r="E11" s="87">
        <f t="shared" si="1"/>
        <v>400</v>
      </c>
      <c r="F11" s="88">
        <f t="shared" ref="F11:F13" si="2">SUM(B11:E11)</f>
        <v>2550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25">
      <c r="A12" s="7" t="s">
        <v>16</v>
      </c>
      <c r="B12" s="87">
        <f>MIN(B3:B9)</f>
        <v>100</v>
      </c>
      <c r="C12" s="87">
        <f t="shared" ref="C12:E12" si="3">MIN(C3:C9)</f>
        <v>0</v>
      </c>
      <c r="D12" s="87">
        <f t="shared" si="3"/>
        <v>50</v>
      </c>
      <c r="E12" s="87">
        <f t="shared" si="3"/>
        <v>0</v>
      </c>
      <c r="F12" s="88">
        <f t="shared" si="2"/>
        <v>150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customHeight="1" thickBot="1" x14ac:dyDescent="0.3">
      <c r="A13" s="8" t="s">
        <v>17</v>
      </c>
      <c r="B13" s="89">
        <f>AVERAGE(B3:B9)</f>
        <v>357.14285714285717</v>
      </c>
      <c r="C13" s="89">
        <f t="shared" ref="C13:E13" si="4">AVERAGE(C3:C9)</f>
        <v>15.714285714285714</v>
      </c>
      <c r="D13" s="89">
        <f t="shared" si="4"/>
        <v>335.71428571428572</v>
      </c>
      <c r="E13" s="89">
        <f t="shared" si="4"/>
        <v>178.57142857142858</v>
      </c>
      <c r="F13" s="88">
        <f t="shared" si="2"/>
        <v>887.14285714285722</v>
      </c>
      <c r="H13" s="1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customHeight="1" x14ac:dyDescent="0.25"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customHeight="1" x14ac:dyDescent="0.25"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25">
      <c r="A16" s="2"/>
      <c r="B16" s="2"/>
      <c r="C16" s="2"/>
      <c r="D16" s="2"/>
      <c r="E16" s="2"/>
      <c r="F16" s="2"/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customHeight="1" x14ac:dyDescent="0.25">
      <c r="A18" s="1"/>
      <c r="B18" s="1"/>
      <c r="C18" s="1"/>
      <c r="D18" s="1"/>
      <c r="E18" s="1"/>
      <c r="F18" s="1"/>
      <c r="G18" s="1"/>
      <c r="H18" s="1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25"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customHeight="1" x14ac:dyDescent="0.25">
      <c r="H20" s="124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</row>
    <row r="21" spans="1:20" ht="15" customHeight="1" x14ac:dyDescent="0.25">
      <c r="H21" s="124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</row>
    <row r="22" spans="1:20" ht="15" customHeight="1" x14ac:dyDescent="0.25">
      <c r="H22" s="124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</row>
    <row r="23" spans="1:20" ht="15" customHeight="1" x14ac:dyDescent="0.25">
      <c r="H23" s="124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</row>
    <row r="24" spans="1:20" ht="15" customHeight="1" x14ac:dyDescent="0.25"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</row>
    <row r="25" spans="1:20" ht="15" customHeight="1" x14ac:dyDescent="0.25"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</row>
    <row r="26" spans="1:20" ht="15" customHeight="1" x14ac:dyDescent="0.25"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mergeCells count="7">
    <mergeCell ref="A1:F1"/>
    <mergeCell ref="H2:O2"/>
    <mergeCell ref="H25:T25"/>
    <mergeCell ref="H23:T24"/>
    <mergeCell ref="H20:T20"/>
    <mergeCell ref="H21:T21"/>
    <mergeCell ref="H22:T2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1"/>
  <sheetViews>
    <sheetView workbookViewId="0">
      <selection activeCell="P20" sqref="P20"/>
    </sheetView>
  </sheetViews>
  <sheetFormatPr defaultColWidth="22.140625" defaultRowHeight="12.75" x14ac:dyDescent="0.2"/>
  <cols>
    <col min="1" max="1" width="22.140625" style="31" bestFit="1" customWidth="1"/>
    <col min="2" max="2" width="6" style="31" bestFit="1" customWidth="1"/>
    <col min="3" max="3" width="5.7109375" style="31" bestFit="1" customWidth="1"/>
    <col min="4" max="4" width="8.42578125" style="31" bestFit="1" customWidth="1"/>
    <col min="5" max="5" width="6" style="31" bestFit="1" customWidth="1"/>
    <col min="6" max="6" width="5.7109375" style="31" bestFit="1" customWidth="1"/>
    <col min="7" max="7" width="8.42578125" style="31" bestFit="1" customWidth="1"/>
    <col min="8" max="8" width="6" style="31" bestFit="1" customWidth="1"/>
    <col min="9" max="9" width="5.7109375" style="31" bestFit="1" customWidth="1"/>
    <col min="10" max="10" width="8.42578125" style="31" bestFit="1" customWidth="1"/>
    <col min="11" max="11" width="6" style="31" bestFit="1" customWidth="1"/>
    <col min="12" max="12" width="5.7109375" style="31" bestFit="1" customWidth="1"/>
    <col min="13" max="13" width="8.42578125" style="31" bestFit="1" customWidth="1"/>
    <col min="14" max="14" width="6" style="31" bestFit="1" customWidth="1"/>
    <col min="15" max="15" width="6.5703125" style="31" bestFit="1" customWidth="1"/>
    <col min="16" max="16" width="8.42578125" style="31" bestFit="1" customWidth="1"/>
    <col min="17" max="17" width="5.7109375" style="31" bestFit="1" customWidth="1"/>
    <col min="18" max="18" width="2.28515625" style="31" customWidth="1"/>
    <col min="19" max="255" width="9.140625" style="31" customWidth="1"/>
    <col min="256" max="256" width="22.140625" style="31"/>
    <col min="257" max="257" width="22.140625" style="31" bestFit="1" customWidth="1"/>
    <col min="258" max="258" width="6" style="31" bestFit="1" customWidth="1"/>
    <col min="259" max="259" width="5.7109375" style="31" bestFit="1" customWidth="1"/>
    <col min="260" max="260" width="8.42578125" style="31" bestFit="1" customWidth="1"/>
    <col min="261" max="261" width="6" style="31" bestFit="1" customWidth="1"/>
    <col min="262" max="262" width="5.7109375" style="31" bestFit="1" customWidth="1"/>
    <col min="263" max="263" width="8.42578125" style="31" bestFit="1" customWidth="1"/>
    <col min="264" max="264" width="6" style="31" bestFit="1" customWidth="1"/>
    <col min="265" max="265" width="5.7109375" style="31" bestFit="1" customWidth="1"/>
    <col min="266" max="266" width="8.42578125" style="31" bestFit="1" customWidth="1"/>
    <col min="267" max="267" width="6" style="31" bestFit="1" customWidth="1"/>
    <col min="268" max="268" width="5.7109375" style="31" bestFit="1" customWidth="1"/>
    <col min="269" max="269" width="8.42578125" style="31" bestFit="1" customWidth="1"/>
    <col min="270" max="270" width="6" style="31" bestFit="1" customWidth="1"/>
    <col min="271" max="271" width="5.7109375" style="31" bestFit="1" customWidth="1"/>
    <col min="272" max="272" width="8.42578125" style="31" bestFit="1" customWidth="1"/>
    <col min="273" max="273" width="5.7109375" style="31" bestFit="1" customWidth="1"/>
    <col min="274" max="274" width="2.28515625" style="31" customWidth="1"/>
    <col min="275" max="511" width="9.140625" style="31" customWidth="1"/>
    <col min="512" max="512" width="22.140625" style="31"/>
    <col min="513" max="513" width="22.140625" style="31" bestFit="1" customWidth="1"/>
    <col min="514" max="514" width="6" style="31" bestFit="1" customWidth="1"/>
    <col min="515" max="515" width="5.7109375" style="31" bestFit="1" customWidth="1"/>
    <col min="516" max="516" width="8.42578125" style="31" bestFit="1" customWidth="1"/>
    <col min="517" max="517" width="6" style="31" bestFit="1" customWidth="1"/>
    <col min="518" max="518" width="5.7109375" style="31" bestFit="1" customWidth="1"/>
    <col min="519" max="519" width="8.42578125" style="31" bestFit="1" customWidth="1"/>
    <col min="520" max="520" width="6" style="31" bestFit="1" customWidth="1"/>
    <col min="521" max="521" width="5.7109375" style="31" bestFit="1" customWidth="1"/>
    <col min="522" max="522" width="8.42578125" style="31" bestFit="1" customWidth="1"/>
    <col min="523" max="523" width="6" style="31" bestFit="1" customWidth="1"/>
    <col min="524" max="524" width="5.7109375" style="31" bestFit="1" customWidth="1"/>
    <col min="525" max="525" width="8.42578125" style="31" bestFit="1" customWidth="1"/>
    <col min="526" max="526" width="6" style="31" bestFit="1" customWidth="1"/>
    <col min="527" max="527" width="5.7109375" style="31" bestFit="1" customWidth="1"/>
    <col min="528" max="528" width="8.42578125" style="31" bestFit="1" customWidth="1"/>
    <col min="529" max="529" width="5.7109375" style="31" bestFit="1" customWidth="1"/>
    <col min="530" max="530" width="2.28515625" style="31" customWidth="1"/>
    <col min="531" max="767" width="9.140625" style="31" customWidth="1"/>
    <col min="768" max="768" width="22.140625" style="31"/>
    <col min="769" max="769" width="22.140625" style="31" bestFit="1" customWidth="1"/>
    <col min="770" max="770" width="6" style="31" bestFit="1" customWidth="1"/>
    <col min="771" max="771" width="5.7109375" style="31" bestFit="1" customWidth="1"/>
    <col min="772" max="772" width="8.42578125" style="31" bestFit="1" customWidth="1"/>
    <col min="773" max="773" width="6" style="31" bestFit="1" customWidth="1"/>
    <col min="774" max="774" width="5.7109375" style="31" bestFit="1" customWidth="1"/>
    <col min="775" max="775" width="8.42578125" style="31" bestFit="1" customWidth="1"/>
    <col min="776" max="776" width="6" style="31" bestFit="1" customWidth="1"/>
    <col min="777" max="777" width="5.7109375" style="31" bestFit="1" customWidth="1"/>
    <col min="778" max="778" width="8.42578125" style="31" bestFit="1" customWidth="1"/>
    <col min="779" max="779" width="6" style="31" bestFit="1" customWidth="1"/>
    <col min="780" max="780" width="5.7109375" style="31" bestFit="1" customWidth="1"/>
    <col min="781" max="781" width="8.42578125" style="31" bestFit="1" customWidth="1"/>
    <col min="782" max="782" width="6" style="31" bestFit="1" customWidth="1"/>
    <col min="783" max="783" width="5.7109375" style="31" bestFit="1" customWidth="1"/>
    <col min="784" max="784" width="8.42578125" style="31" bestFit="1" customWidth="1"/>
    <col min="785" max="785" width="5.7109375" style="31" bestFit="1" customWidth="1"/>
    <col min="786" max="786" width="2.28515625" style="31" customWidth="1"/>
    <col min="787" max="1023" width="9.140625" style="31" customWidth="1"/>
    <col min="1024" max="1024" width="22.140625" style="31"/>
    <col min="1025" max="1025" width="22.140625" style="31" bestFit="1" customWidth="1"/>
    <col min="1026" max="1026" width="6" style="31" bestFit="1" customWidth="1"/>
    <col min="1027" max="1027" width="5.7109375" style="31" bestFit="1" customWidth="1"/>
    <col min="1028" max="1028" width="8.42578125" style="31" bestFit="1" customWidth="1"/>
    <col min="1029" max="1029" width="6" style="31" bestFit="1" customWidth="1"/>
    <col min="1030" max="1030" width="5.7109375" style="31" bestFit="1" customWidth="1"/>
    <col min="1031" max="1031" width="8.42578125" style="31" bestFit="1" customWidth="1"/>
    <col min="1032" max="1032" width="6" style="31" bestFit="1" customWidth="1"/>
    <col min="1033" max="1033" width="5.7109375" style="31" bestFit="1" customWidth="1"/>
    <col min="1034" max="1034" width="8.42578125" style="31" bestFit="1" customWidth="1"/>
    <col min="1035" max="1035" width="6" style="31" bestFit="1" customWidth="1"/>
    <col min="1036" max="1036" width="5.7109375" style="31" bestFit="1" customWidth="1"/>
    <col min="1037" max="1037" width="8.42578125" style="31" bestFit="1" customWidth="1"/>
    <col min="1038" max="1038" width="6" style="31" bestFit="1" customWidth="1"/>
    <col min="1039" max="1039" width="5.7109375" style="31" bestFit="1" customWidth="1"/>
    <col min="1040" max="1040" width="8.42578125" style="31" bestFit="1" customWidth="1"/>
    <col min="1041" max="1041" width="5.7109375" style="31" bestFit="1" customWidth="1"/>
    <col min="1042" max="1042" width="2.28515625" style="31" customWidth="1"/>
    <col min="1043" max="1279" width="9.140625" style="31" customWidth="1"/>
    <col min="1280" max="1280" width="22.140625" style="31"/>
    <col min="1281" max="1281" width="22.140625" style="31" bestFit="1" customWidth="1"/>
    <col min="1282" max="1282" width="6" style="31" bestFit="1" customWidth="1"/>
    <col min="1283" max="1283" width="5.7109375" style="31" bestFit="1" customWidth="1"/>
    <col min="1284" max="1284" width="8.42578125" style="31" bestFit="1" customWidth="1"/>
    <col min="1285" max="1285" width="6" style="31" bestFit="1" customWidth="1"/>
    <col min="1286" max="1286" width="5.7109375" style="31" bestFit="1" customWidth="1"/>
    <col min="1287" max="1287" width="8.42578125" style="31" bestFit="1" customWidth="1"/>
    <col min="1288" max="1288" width="6" style="31" bestFit="1" customWidth="1"/>
    <col min="1289" max="1289" width="5.7109375" style="31" bestFit="1" customWidth="1"/>
    <col min="1290" max="1290" width="8.42578125" style="31" bestFit="1" customWidth="1"/>
    <col min="1291" max="1291" width="6" style="31" bestFit="1" customWidth="1"/>
    <col min="1292" max="1292" width="5.7109375" style="31" bestFit="1" customWidth="1"/>
    <col min="1293" max="1293" width="8.42578125" style="31" bestFit="1" customWidth="1"/>
    <col min="1294" max="1294" width="6" style="31" bestFit="1" customWidth="1"/>
    <col min="1295" max="1295" width="5.7109375" style="31" bestFit="1" customWidth="1"/>
    <col min="1296" max="1296" width="8.42578125" style="31" bestFit="1" customWidth="1"/>
    <col min="1297" max="1297" width="5.7109375" style="31" bestFit="1" customWidth="1"/>
    <col min="1298" max="1298" width="2.28515625" style="31" customWidth="1"/>
    <col min="1299" max="1535" width="9.140625" style="31" customWidth="1"/>
    <col min="1536" max="1536" width="22.140625" style="31"/>
    <col min="1537" max="1537" width="22.140625" style="31" bestFit="1" customWidth="1"/>
    <col min="1538" max="1538" width="6" style="31" bestFit="1" customWidth="1"/>
    <col min="1539" max="1539" width="5.7109375" style="31" bestFit="1" customWidth="1"/>
    <col min="1540" max="1540" width="8.42578125" style="31" bestFit="1" customWidth="1"/>
    <col min="1541" max="1541" width="6" style="31" bestFit="1" customWidth="1"/>
    <col min="1542" max="1542" width="5.7109375" style="31" bestFit="1" customWidth="1"/>
    <col min="1543" max="1543" width="8.42578125" style="31" bestFit="1" customWidth="1"/>
    <col min="1544" max="1544" width="6" style="31" bestFit="1" customWidth="1"/>
    <col min="1545" max="1545" width="5.7109375" style="31" bestFit="1" customWidth="1"/>
    <col min="1546" max="1546" width="8.42578125" style="31" bestFit="1" customWidth="1"/>
    <col min="1547" max="1547" width="6" style="31" bestFit="1" customWidth="1"/>
    <col min="1548" max="1548" width="5.7109375" style="31" bestFit="1" customWidth="1"/>
    <col min="1549" max="1549" width="8.42578125" style="31" bestFit="1" customWidth="1"/>
    <col min="1550" max="1550" width="6" style="31" bestFit="1" customWidth="1"/>
    <col min="1551" max="1551" width="5.7109375" style="31" bestFit="1" customWidth="1"/>
    <col min="1552" max="1552" width="8.42578125" style="31" bestFit="1" customWidth="1"/>
    <col min="1553" max="1553" width="5.7109375" style="31" bestFit="1" customWidth="1"/>
    <col min="1554" max="1554" width="2.28515625" style="31" customWidth="1"/>
    <col min="1555" max="1791" width="9.140625" style="31" customWidth="1"/>
    <col min="1792" max="1792" width="22.140625" style="31"/>
    <col min="1793" max="1793" width="22.140625" style="31" bestFit="1" customWidth="1"/>
    <col min="1794" max="1794" width="6" style="31" bestFit="1" customWidth="1"/>
    <col min="1795" max="1795" width="5.7109375" style="31" bestFit="1" customWidth="1"/>
    <col min="1796" max="1796" width="8.42578125" style="31" bestFit="1" customWidth="1"/>
    <col min="1797" max="1797" width="6" style="31" bestFit="1" customWidth="1"/>
    <col min="1798" max="1798" width="5.7109375" style="31" bestFit="1" customWidth="1"/>
    <col min="1799" max="1799" width="8.42578125" style="31" bestFit="1" customWidth="1"/>
    <col min="1800" max="1800" width="6" style="31" bestFit="1" customWidth="1"/>
    <col min="1801" max="1801" width="5.7109375" style="31" bestFit="1" customWidth="1"/>
    <col min="1802" max="1802" width="8.42578125" style="31" bestFit="1" customWidth="1"/>
    <col min="1803" max="1803" width="6" style="31" bestFit="1" customWidth="1"/>
    <col min="1804" max="1804" width="5.7109375" style="31" bestFit="1" customWidth="1"/>
    <col min="1805" max="1805" width="8.42578125" style="31" bestFit="1" customWidth="1"/>
    <col min="1806" max="1806" width="6" style="31" bestFit="1" customWidth="1"/>
    <col min="1807" max="1807" width="5.7109375" style="31" bestFit="1" customWidth="1"/>
    <col min="1808" max="1808" width="8.42578125" style="31" bestFit="1" customWidth="1"/>
    <col min="1809" max="1809" width="5.7109375" style="31" bestFit="1" customWidth="1"/>
    <col min="1810" max="1810" width="2.28515625" style="31" customWidth="1"/>
    <col min="1811" max="2047" width="9.140625" style="31" customWidth="1"/>
    <col min="2048" max="2048" width="22.140625" style="31"/>
    <col min="2049" max="2049" width="22.140625" style="31" bestFit="1" customWidth="1"/>
    <col min="2050" max="2050" width="6" style="31" bestFit="1" customWidth="1"/>
    <col min="2051" max="2051" width="5.7109375" style="31" bestFit="1" customWidth="1"/>
    <col min="2052" max="2052" width="8.42578125" style="31" bestFit="1" customWidth="1"/>
    <col min="2053" max="2053" width="6" style="31" bestFit="1" customWidth="1"/>
    <col min="2054" max="2054" width="5.7109375" style="31" bestFit="1" customWidth="1"/>
    <col min="2055" max="2055" width="8.42578125" style="31" bestFit="1" customWidth="1"/>
    <col min="2056" max="2056" width="6" style="31" bestFit="1" customWidth="1"/>
    <col min="2057" max="2057" width="5.7109375" style="31" bestFit="1" customWidth="1"/>
    <col min="2058" max="2058" width="8.42578125" style="31" bestFit="1" customWidth="1"/>
    <col min="2059" max="2059" width="6" style="31" bestFit="1" customWidth="1"/>
    <col min="2060" max="2060" width="5.7109375" style="31" bestFit="1" customWidth="1"/>
    <col min="2061" max="2061" width="8.42578125" style="31" bestFit="1" customWidth="1"/>
    <col min="2062" max="2062" width="6" style="31" bestFit="1" customWidth="1"/>
    <col min="2063" max="2063" width="5.7109375" style="31" bestFit="1" customWidth="1"/>
    <col min="2064" max="2064" width="8.42578125" style="31" bestFit="1" customWidth="1"/>
    <col min="2065" max="2065" width="5.7109375" style="31" bestFit="1" customWidth="1"/>
    <col min="2066" max="2066" width="2.28515625" style="31" customWidth="1"/>
    <col min="2067" max="2303" width="9.140625" style="31" customWidth="1"/>
    <col min="2304" max="2304" width="22.140625" style="31"/>
    <col min="2305" max="2305" width="22.140625" style="31" bestFit="1" customWidth="1"/>
    <col min="2306" max="2306" width="6" style="31" bestFit="1" customWidth="1"/>
    <col min="2307" max="2307" width="5.7109375" style="31" bestFit="1" customWidth="1"/>
    <col min="2308" max="2308" width="8.42578125" style="31" bestFit="1" customWidth="1"/>
    <col min="2309" max="2309" width="6" style="31" bestFit="1" customWidth="1"/>
    <col min="2310" max="2310" width="5.7109375" style="31" bestFit="1" customWidth="1"/>
    <col min="2311" max="2311" width="8.42578125" style="31" bestFit="1" customWidth="1"/>
    <col min="2312" max="2312" width="6" style="31" bestFit="1" customWidth="1"/>
    <col min="2313" max="2313" width="5.7109375" style="31" bestFit="1" customWidth="1"/>
    <col min="2314" max="2314" width="8.42578125" style="31" bestFit="1" customWidth="1"/>
    <col min="2315" max="2315" width="6" style="31" bestFit="1" customWidth="1"/>
    <col min="2316" max="2316" width="5.7109375" style="31" bestFit="1" customWidth="1"/>
    <col min="2317" max="2317" width="8.42578125" style="31" bestFit="1" customWidth="1"/>
    <col min="2318" max="2318" width="6" style="31" bestFit="1" customWidth="1"/>
    <col min="2319" max="2319" width="5.7109375" style="31" bestFit="1" customWidth="1"/>
    <col min="2320" max="2320" width="8.42578125" style="31" bestFit="1" customWidth="1"/>
    <col min="2321" max="2321" width="5.7109375" style="31" bestFit="1" customWidth="1"/>
    <col min="2322" max="2322" width="2.28515625" style="31" customWidth="1"/>
    <col min="2323" max="2559" width="9.140625" style="31" customWidth="1"/>
    <col min="2560" max="2560" width="22.140625" style="31"/>
    <col min="2561" max="2561" width="22.140625" style="31" bestFit="1" customWidth="1"/>
    <col min="2562" max="2562" width="6" style="31" bestFit="1" customWidth="1"/>
    <col min="2563" max="2563" width="5.7109375" style="31" bestFit="1" customWidth="1"/>
    <col min="2564" max="2564" width="8.42578125" style="31" bestFit="1" customWidth="1"/>
    <col min="2565" max="2565" width="6" style="31" bestFit="1" customWidth="1"/>
    <col min="2566" max="2566" width="5.7109375" style="31" bestFit="1" customWidth="1"/>
    <col min="2567" max="2567" width="8.42578125" style="31" bestFit="1" customWidth="1"/>
    <col min="2568" max="2568" width="6" style="31" bestFit="1" customWidth="1"/>
    <col min="2569" max="2569" width="5.7109375" style="31" bestFit="1" customWidth="1"/>
    <col min="2570" max="2570" width="8.42578125" style="31" bestFit="1" customWidth="1"/>
    <col min="2571" max="2571" width="6" style="31" bestFit="1" customWidth="1"/>
    <col min="2572" max="2572" width="5.7109375" style="31" bestFit="1" customWidth="1"/>
    <col min="2573" max="2573" width="8.42578125" style="31" bestFit="1" customWidth="1"/>
    <col min="2574" max="2574" width="6" style="31" bestFit="1" customWidth="1"/>
    <col min="2575" max="2575" width="5.7109375" style="31" bestFit="1" customWidth="1"/>
    <col min="2576" max="2576" width="8.42578125" style="31" bestFit="1" customWidth="1"/>
    <col min="2577" max="2577" width="5.7109375" style="31" bestFit="1" customWidth="1"/>
    <col min="2578" max="2578" width="2.28515625" style="31" customWidth="1"/>
    <col min="2579" max="2815" width="9.140625" style="31" customWidth="1"/>
    <col min="2816" max="2816" width="22.140625" style="31"/>
    <col min="2817" max="2817" width="22.140625" style="31" bestFit="1" customWidth="1"/>
    <col min="2818" max="2818" width="6" style="31" bestFit="1" customWidth="1"/>
    <col min="2819" max="2819" width="5.7109375" style="31" bestFit="1" customWidth="1"/>
    <col min="2820" max="2820" width="8.42578125" style="31" bestFit="1" customWidth="1"/>
    <col min="2821" max="2821" width="6" style="31" bestFit="1" customWidth="1"/>
    <col min="2822" max="2822" width="5.7109375" style="31" bestFit="1" customWidth="1"/>
    <col min="2823" max="2823" width="8.42578125" style="31" bestFit="1" customWidth="1"/>
    <col min="2824" max="2824" width="6" style="31" bestFit="1" customWidth="1"/>
    <col min="2825" max="2825" width="5.7109375" style="31" bestFit="1" customWidth="1"/>
    <col min="2826" max="2826" width="8.42578125" style="31" bestFit="1" customWidth="1"/>
    <col min="2827" max="2827" width="6" style="31" bestFit="1" customWidth="1"/>
    <col min="2828" max="2828" width="5.7109375" style="31" bestFit="1" customWidth="1"/>
    <col min="2829" max="2829" width="8.42578125" style="31" bestFit="1" customWidth="1"/>
    <col min="2830" max="2830" width="6" style="31" bestFit="1" customWidth="1"/>
    <col min="2831" max="2831" width="5.7109375" style="31" bestFit="1" customWidth="1"/>
    <col min="2832" max="2832" width="8.42578125" style="31" bestFit="1" customWidth="1"/>
    <col min="2833" max="2833" width="5.7109375" style="31" bestFit="1" customWidth="1"/>
    <col min="2834" max="2834" width="2.28515625" style="31" customWidth="1"/>
    <col min="2835" max="3071" width="9.140625" style="31" customWidth="1"/>
    <col min="3072" max="3072" width="22.140625" style="31"/>
    <col min="3073" max="3073" width="22.140625" style="31" bestFit="1" customWidth="1"/>
    <col min="3074" max="3074" width="6" style="31" bestFit="1" customWidth="1"/>
    <col min="3075" max="3075" width="5.7109375" style="31" bestFit="1" customWidth="1"/>
    <col min="3076" max="3076" width="8.42578125" style="31" bestFit="1" customWidth="1"/>
    <col min="3077" max="3077" width="6" style="31" bestFit="1" customWidth="1"/>
    <col min="3078" max="3078" width="5.7109375" style="31" bestFit="1" customWidth="1"/>
    <col min="3079" max="3079" width="8.42578125" style="31" bestFit="1" customWidth="1"/>
    <col min="3080" max="3080" width="6" style="31" bestFit="1" customWidth="1"/>
    <col min="3081" max="3081" width="5.7109375" style="31" bestFit="1" customWidth="1"/>
    <col min="3082" max="3082" width="8.42578125" style="31" bestFit="1" customWidth="1"/>
    <col min="3083" max="3083" width="6" style="31" bestFit="1" customWidth="1"/>
    <col min="3084" max="3084" width="5.7109375" style="31" bestFit="1" customWidth="1"/>
    <col min="3085" max="3085" width="8.42578125" style="31" bestFit="1" customWidth="1"/>
    <col min="3086" max="3086" width="6" style="31" bestFit="1" customWidth="1"/>
    <col min="3087" max="3087" width="5.7109375" style="31" bestFit="1" customWidth="1"/>
    <col min="3088" max="3088" width="8.42578125" style="31" bestFit="1" customWidth="1"/>
    <col min="3089" max="3089" width="5.7109375" style="31" bestFit="1" customWidth="1"/>
    <col min="3090" max="3090" width="2.28515625" style="31" customWidth="1"/>
    <col min="3091" max="3327" width="9.140625" style="31" customWidth="1"/>
    <col min="3328" max="3328" width="22.140625" style="31"/>
    <col min="3329" max="3329" width="22.140625" style="31" bestFit="1" customWidth="1"/>
    <col min="3330" max="3330" width="6" style="31" bestFit="1" customWidth="1"/>
    <col min="3331" max="3331" width="5.7109375" style="31" bestFit="1" customWidth="1"/>
    <col min="3332" max="3332" width="8.42578125" style="31" bestFit="1" customWidth="1"/>
    <col min="3333" max="3333" width="6" style="31" bestFit="1" customWidth="1"/>
    <col min="3334" max="3334" width="5.7109375" style="31" bestFit="1" customWidth="1"/>
    <col min="3335" max="3335" width="8.42578125" style="31" bestFit="1" customWidth="1"/>
    <col min="3336" max="3336" width="6" style="31" bestFit="1" customWidth="1"/>
    <col min="3337" max="3337" width="5.7109375" style="31" bestFit="1" customWidth="1"/>
    <col min="3338" max="3338" width="8.42578125" style="31" bestFit="1" customWidth="1"/>
    <col min="3339" max="3339" width="6" style="31" bestFit="1" customWidth="1"/>
    <col min="3340" max="3340" width="5.7109375" style="31" bestFit="1" customWidth="1"/>
    <col min="3341" max="3341" width="8.42578125" style="31" bestFit="1" customWidth="1"/>
    <col min="3342" max="3342" width="6" style="31" bestFit="1" customWidth="1"/>
    <col min="3343" max="3343" width="5.7109375" style="31" bestFit="1" customWidth="1"/>
    <col min="3344" max="3344" width="8.42578125" style="31" bestFit="1" customWidth="1"/>
    <col min="3345" max="3345" width="5.7109375" style="31" bestFit="1" customWidth="1"/>
    <col min="3346" max="3346" width="2.28515625" style="31" customWidth="1"/>
    <col min="3347" max="3583" width="9.140625" style="31" customWidth="1"/>
    <col min="3584" max="3584" width="22.140625" style="31"/>
    <col min="3585" max="3585" width="22.140625" style="31" bestFit="1" customWidth="1"/>
    <col min="3586" max="3586" width="6" style="31" bestFit="1" customWidth="1"/>
    <col min="3587" max="3587" width="5.7109375" style="31" bestFit="1" customWidth="1"/>
    <col min="3588" max="3588" width="8.42578125" style="31" bestFit="1" customWidth="1"/>
    <col min="3589" max="3589" width="6" style="31" bestFit="1" customWidth="1"/>
    <col min="3590" max="3590" width="5.7109375" style="31" bestFit="1" customWidth="1"/>
    <col min="3591" max="3591" width="8.42578125" style="31" bestFit="1" customWidth="1"/>
    <col min="3592" max="3592" width="6" style="31" bestFit="1" customWidth="1"/>
    <col min="3593" max="3593" width="5.7109375" style="31" bestFit="1" customWidth="1"/>
    <col min="3594" max="3594" width="8.42578125" style="31" bestFit="1" customWidth="1"/>
    <col min="3595" max="3595" width="6" style="31" bestFit="1" customWidth="1"/>
    <col min="3596" max="3596" width="5.7109375" style="31" bestFit="1" customWidth="1"/>
    <col min="3597" max="3597" width="8.42578125" style="31" bestFit="1" customWidth="1"/>
    <col min="3598" max="3598" width="6" style="31" bestFit="1" customWidth="1"/>
    <col min="3599" max="3599" width="5.7109375" style="31" bestFit="1" customWidth="1"/>
    <col min="3600" max="3600" width="8.42578125" style="31" bestFit="1" customWidth="1"/>
    <col min="3601" max="3601" width="5.7109375" style="31" bestFit="1" customWidth="1"/>
    <col min="3602" max="3602" width="2.28515625" style="31" customWidth="1"/>
    <col min="3603" max="3839" width="9.140625" style="31" customWidth="1"/>
    <col min="3840" max="3840" width="22.140625" style="31"/>
    <col min="3841" max="3841" width="22.140625" style="31" bestFit="1" customWidth="1"/>
    <col min="3842" max="3842" width="6" style="31" bestFit="1" customWidth="1"/>
    <col min="3843" max="3843" width="5.7109375" style="31" bestFit="1" customWidth="1"/>
    <col min="3844" max="3844" width="8.42578125" style="31" bestFit="1" customWidth="1"/>
    <col min="3845" max="3845" width="6" style="31" bestFit="1" customWidth="1"/>
    <col min="3846" max="3846" width="5.7109375" style="31" bestFit="1" customWidth="1"/>
    <col min="3847" max="3847" width="8.42578125" style="31" bestFit="1" customWidth="1"/>
    <col min="3848" max="3848" width="6" style="31" bestFit="1" customWidth="1"/>
    <col min="3849" max="3849" width="5.7109375" style="31" bestFit="1" customWidth="1"/>
    <col min="3850" max="3850" width="8.42578125" style="31" bestFit="1" customWidth="1"/>
    <col min="3851" max="3851" width="6" style="31" bestFit="1" customWidth="1"/>
    <col min="3852" max="3852" width="5.7109375" style="31" bestFit="1" customWidth="1"/>
    <col min="3853" max="3853" width="8.42578125" style="31" bestFit="1" customWidth="1"/>
    <col min="3854" max="3854" width="6" style="31" bestFit="1" customWidth="1"/>
    <col min="3855" max="3855" width="5.7109375" style="31" bestFit="1" customWidth="1"/>
    <col min="3856" max="3856" width="8.42578125" style="31" bestFit="1" customWidth="1"/>
    <col min="3857" max="3857" width="5.7109375" style="31" bestFit="1" customWidth="1"/>
    <col min="3858" max="3858" width="2.28515625" style="31" customWidth="1"/>
    <col min="3859" max="4095" width="9.140625" style="31" customWidth="1"/>
    <col min="4096" max="4096" width="22.140625" style="31"/>
    <col min="4097" max="4097" width="22.140625" style="31" bestFit="1" customWidth="1"/>
    <col min="4098" max="4098" width="6" style="31" bestFit="1" customWidth="1"/>
    <col min="4099" max="4099" width="5.7109375" style="31" bestFit="1" customWidth="1"/>
    <col min="4100" max="4100" width="8.42578125" style="31" bestFit="1" customWidth="1"/>
    <col min="4101" max="4101" width="6" style="31" bestFit="1" customWidth="1"/>
    <col min="4102" max="4102" width="5.7109375" style="31" bestFit="1" customWidth="1"/>
    <col min="4103" max="4103" width="8.42578125" style="31" bestFit="1" customWidth="1"/>
    <col min="4104" max="4104" width="6" style="31" bestFit="1" customWidth="1"/>
    <col min="4105" max="4105" width="5.7109375" style="31" bestFit="1" customWidth="1"/>
    <col min="4106" max="4106" width="8.42578125" style="31" bestFit="1" customWidth="1"/>
    <col min="4107" max="4107" width="6" style="31" bestFit="1" customWidth="1"/>
    <col min="4108" max="4108" width="5.7109375" style="31" bestFit="1" customWidth="1"/>
    <col min="4109" max="4109" width="8.42578125" style="31" bestFit="1" customWidth="1"/>
    <col min="4110" max="4110" width="6" style="31" bestFit="1" customWidth="1"/>
    <col min="4111" max="4111" width="5.7109375" style="31" bestFit="1" customWidth="1"/>
    <col min="4112" max="4112" width="8.42578125" style="31" bestFit="1" customWidth="1"/>
    <col min="4113" max="4113" width="5.7109375" style="31" bestFit="1" customWidth="1"/>
    <col min="4114" max="4114" width="2.28515625" style="31" customWidth="1"/>
    <col min="4115" max="4351" width="9.140625" style="31" customWidth="1"/>
    <col min="4352" max="4352" width="22.140625" style="31"/>
    <col min="4353" max="4353" width="22.140625" style="31" bestFit="1" customWidth="1"/>
    <col min="4354" max="4354" width="6" style="31" bestFit="1" customWidth="1"/>
    <col min="4355" max="4355" width="5.7109375" style="31" bestFit="1" customWidth="1"/>
    <col min="4356" max="4356" width="8.42578125" style="31" bestFit="1" customWidth="1"/>
    <col min="4357" max="4357" width="6" style="31" bestFit="1" customWidth="1"/>
    <col min="4358" max="4358" width="5.7109375" style="31" bestFit="1" customWidth="1"/>
    <col min="4359" max="4359" width="8.42578125" style="31" bestFit="1" customWidth="1"/>
    <col min="4360" max="4360" width="6" style="31" bestFit="1" customWidth="1"/>
    <col min="4361" max="4361" width="5.7109375" style="31" bestFit="1" customWidth="1"/>
    <col min="4362" max="4362" width="8.42578125" style="31" bestFit="1" customWidth="1"/>
    <col min="4363" max="4363" width="6" style="31" bestFit="1" customWidth="1"/>
    <col min="4364" max="4364" width="5.7109375" style="31" bestFit="1" customWidth="1"/>
    <col min="4365" max="4365" width="8.42578125" style="31" bestFit="1" customWidth="1"/>
    <col min="4366" max="4366" width="6" style="31" bestFit="1" customWidth="1"/>
    <col min="4367" max="4367" width="5.7109375" style="31" bestFit="1" customWidth="1"/>
    <col min="4368" max="4368" width="8.42578125" style="31" bestFit="1" customWidth="1"/>
    <col min="4369" max="4369" width="5.7109375" style="31" bestFit="1" customWidth="1"/>
    <col min="4370" max="4370" width="2.28515625" style="31" customWidth="1"/>
    <col min="4371" max="4607" width="9.140625" style="31" customWidth="1"/>
    <col min="4608" max="4608" width="22.140625" style="31"/>
    <col min="4609" max="4609" width="22.140625" style="31" bestFit="1" customWidth="1"/>
    <col min="4610" max="4610" width="6" style="31" bestFit="1" customWidth="1"/>
    <col min="4611" max="4611" width="5.7109375" style="31" bestFit="1" customWidth="1"/>
    <col min="4612" max="4612" width="8.42578125" style="31" bestFit="1" customWidth="1"/>
    <col min="4613" max="4613" width="6" style="31" bestFit="1" customWidth="1"/>
    <col min="4614" max="4614" width="5.7109375" style="31" bestFit="1" customWidth="1"/>
    <col min="4615" max="4615" width="8.42578125" style="31" bestFit="1" customWidth="1"/>
    <col min="4616" max="4616" width="6" style="31" bestFit="1" customWidth="1"/>
    <col min="4617" max="4617" width="5.7109375" style="31" bestFit="1" customWidth="1"/>
    <col min="4618" max="4618" width="8.42578125" style="31" bestFit="1" customWidth="1"/>
    <col min="4619" max="4619" width="6" style="31" bestFit="1" customWidth="1"/>
    <col min="4620" max="4620" width="5.7109375" style="31" bestFit="1" customWidth="1"/>
    <col min="4621" max="4621" width="8.42578125" style="31" bestFit="1" customWidth="1"/>
    <col min="4622" max="4622" width="6" style="31" bestFit="1" customWidth="1"/>
    <col min="4623" max="4623" width="5.7109375" style="31" bestFit="1" customWidth="1"/>
    <col min="4624" max="4624" width="8.42578125" style="31" bestFit="1" customWidth="1"/>
    <col min="4625" max="4625" width="5.7109375" style="31" bestFit="1" customWidth="1"/>
    <col min="4626" max="4626" width="2.28515625" style="31" customWidth="1"/>
    <col min="4627" max="4863" width="9.140625" style="31" customWidth="1"/>
    <col min="4864" max="4864" width="22.140625" style="31"/>
    <col min="4865" max="4865" width="22.140625" style="31" bestFit="1" customWidth="1"/>
    <col min="4866" max="4866" width="6" style="31" bestFit="1" customWidth="1"/>
    <col min="4867" max="4867" width="5.7109375" style="31" bestFit="1" customWidth="1"/>
    <col min="4868" max="4868" width="8.42578125" style="31" bestFit="1" customWidth="1"/>
    <col min="4869" max="4869" width="6" style="31" bestFit="1" customWidth="1"/>
    <col min="4870" max="4870" width="5.7109375" style="31" bestFit="1" customWidth="1"/>
    <col min="4871" max="4871" width="8.42578125" style="31" bestFit="1" customWidth="1"/>
    <col min="4872" max="4872" width="6" style="31" bestFit="1" customWidth="1"/>
    <col min="4873" max="4873" width="5.7109375" style="31" bestFit="1" customWidth="1"/>
    <col min="4874" max="4874" width="8.42578125" style="31" bestFit="1" customWidth="1"/>
    <col min="4875" max="4875" width="6" style="31" bestFit="1" customWidth="1"/>
    <col min="4876" max="4876" width="5.7109375" style="31" bestFit="1" customWidth="1"/>
    <col min="4877" max="4877" width="8.42578125" style="31" bestFit="1" customWidth="1"/>
    <col min="4878" max="4878" width="6" style="31" bestFit="1" customWidth="1"/>
    <col min="4879" max="4879" width="5.7109375" style="31" bestFit="1" customWidth="1"/>
    <col min="4880" max="4880" width="8.42578125" style="31" bestFit="1" customWidth="1"/>
    <col min="4881" max="4881" width="5.7109375" style="31" bestFit="1" customWidth="1"/>
    <col min="4882" max="4882" width="2.28515625" style="31" customWidth="1"/>
    <col min="4883" max="5119" width="9.140625" style="31" customWidth="1"/>
    <col min="5120" max="5120" width="22.140625" style="31"/>
    <col min="5121" max="5121" width="22.140625" style="31" bestFit="1" customWidth="1"/>
    <col min="5122" max="5122" width="6" style="31" bestFit="1" customWidth="1"/>
    <col min="5123" max="5123" width="5.7109375" style="31" bestFit="1" customWidth="1"/>
    <col min="5124" max="5124" width="8.42578125" style="31" bestFit="1" customWidth="1"/>
    <col min="5125" max="5125" width="6" style="31" bestFit="1" customWidth="1"/>
    <col min="5126" max="5126" width="5.7109375" style="31" bestFit="1" customWidth="1"/>
    <col min="5127" max="5127" width="8.42578125" style="31" bestFit="1" customWidth="1"/>
    <col min="5128" max="5128" width="6" style="31" bestFit="1" customWidth="1"/>
    <col min="5129" max="5129" width="5.7109375" style="31" bestFit="1" customWidth="1"/>
    <col min="5130" max="5130" width="8.42578125" style="31" bestFit="1" customWidth="1"/>
    <col min="5131" max="5131" width="6" style="31" bestFit="1" customWidth="1"/>
    <col min="5132" max="5132" width="5.7109375" style="31" bestFit="1" customWidth="1"/>
    <col min="5133" max="5133" width="8.42578125" style="31" bestFit="1" customWidth="1"/>
    <col min="5134" max="5134" width="6" style="31" bestFit="1" customWidth="1"/>
    <col min="5135" max="5135" width="5.7109375" style="31" bestFit="1" customWidth="1"/>
    <col min="5136" max="5136" width="8.42578125" style="31" bestFit="1" customWidth="1"/>
    <col min="5137" max="5137" width="5.7109375" style="31" bestFit="1" customWidth="1"/>
    <col min="5138" max="5138" width="2.28515625" style="31" customWidth="1"/>
    <col min="5139" max="5375" width="9.140625" style="31" customWidth="1"/>
    <col min="5376" max="5376" width="22.140625" style="31"/>
    <col min="5377" max="5377" width="22.140625" style="31" bestFit="1" customWidth="1"/>
    <col min="5378" max="5378" width="6" style="31" bestFit="1" customWidth="1"/>
    <col min="5379" max="5379" width="5.7109375" style="31" bestFit="1" customWidth="1"/>
    <col min="5380" max="5380" width="8.42578125" style="31" bestFit="1" customWidth="1"/>
    <col min="5381" max="5381" width="6" style="31" bestFit="1" customWidth="1"/>
    <col min="5382" max="5382" width="5.7109375" style="31" bestFit="1" customWidth="1"/>
    <col min="5383" max="5383" width="8.42578125" style="31" bestFit="1" customWidth="1"/>
    <col min="5384" max="5384" width="6" style="31" bestFit="1" customWidth="1"/>
    <col min="5385" max="5385" width="5.7109375" style="31" bestFit="1" customWidth="1"/>
    <col min="5386" max="5386" width="8.42578125" style="31" bestFit="1" customWidth="1"/>
    <col min="5387" max="5387" width="6" style="31" bestFit="1" customWidth="1"/>
    <col min="5388" max="5388" width="5.7109375" style="31" bestFit="1" customWidth="1"/>
    <col min="5389" max="5389" width="8.42578125" style="31" bestFit="1" customWidth="1"/>
    <col min="5390" max="5390" width="6" style="31" bestFit="1" customWidth="1"/>
    <col min="5391" max="5391" width="5.7109375" style="31" bestFit="1" customWidth="1"/>
    <col min="5392" max="5392" width="8.42578125" style="31" bestFit="1" customWidth="1"/>
    <col min="5393" max="5393" width="5.7109375" style="31" bestFit="1" customWidth="1"/>
    <col min="5394" max="5394" width="2.28515625" style="31" customWidth="1"/>
    <col min="5395" max="5631" width="9.140625" style="31" customWidth="1"/>
    <col min="5632" max="5632" width="22.140625" style="31"/>
    <col min="5633" max="5633" width="22.140625" style="31" bestFit="1" customWidth="1"/>
    <col min="5634" max="5634" width="6" style="31" bestFit="1" customWidth="1"/>
    <col min="5635" max="5635" width="5.7109375" style="31" bestFit="1" customWidth="1"/>
    <col min="5636" max="5636" width="8.42578125" style="31" bestFit="1" customWidth="1"/>
    <col min="5637" max="5637" width="6" style="31" bestFit="1" customWidth="1"/>
    <col min="5638" max="5638" width="5.7109375" style="31" bestFit="1" customWidth="1"/>
    <col min="5639" max="5639" width="8.42578125" style="31" bestFit="1" customWidth="1"/>
    <col min="5640" max="5640" width="6" style="31" bestFit="1" customWidth="1"/>
    <col min="5641" max="5641" width="5.7109375" style="31" bestFit="1" customWidth="1"/>
    <col min="5642" max="5642" width="8.42578125" style="31" bestFit="1" customWidth="1"/>
    <col min="5643" max="5643" width="6" style="31" bestFit="1" customWidth="1"/>
    <col min="5644" max="5644" width="5.7109375" style="31" bestFit="1" customWidth="1"/>
    <col min="5645" max="5645" width="8.42578125" style="31" bestFit="1" customWidth="1"/>
    <col min="5646" max="5646" width="6" style="31" bestFit="1" customWidth="1"/>
    <col min="5647" max="5647" width="5.7109375" style="31" bestFit="1" customWidth="1"/>
    <col min="5648" max="5648" width="8.42578125" style="31" bestFit="1" customWidth="1"/>
    <col min="5649" max="5649" width="5.7109375" style="31" bestFit="1" customWidth="1"/>
    <col min="5650" max="5650" width="2.28515625" style="31" customWidth="1"/>
    <col min="5651" max="5887" width="9.140625" style="31" customWidth="1"/>
    <col min="5888" max="5888" width="22.140625" style="31"/>
    <col min="5889" max="5889" width="22.140625" style="31" bestFit="1" customWidth="1"/>
    <col min="5890" max="5890" width="6" style="31" bestFit="1" customWidth="1"/>
    <col min="5891" max="5891" width="5.7109375" style="31" bestFit="1" customWidth="1"/>
    <col min="5892" max="5892" width="8.42578125" style="31" bestFit="1" customWidth="1"/>
    <col min="5893" max="5893" width="6" style="31" bestFit="1" customWidth="1"/>
    <col min="5894" max="5894" width="5.7109375" style="31" bestFit="1" customWidth="1"/>
    <col min="5895" max="5895" width="8.42578125" style="31" bestFit="1" customWidth="1"/>
    <col min="5896" max="5896" width="6" style="31" bestFit="1" customWidth="1"/>
    <col min="5897" max="5897" width="5.7109375" style="31" bestFit="1" customWidth="1"/>
    <col min="5898" max="5898" width="8.42578125" style="31" bestFit="1" customWidth="1"/>
    <col min="5899" max="5899" width="6" style="31" bestFit="1" customWidth="1"/>
    <col min="5900" max="5900" width="5.7109375" style="31" bestFit="1" customWidth="1"/>
    <col min="5901" max="5901" width="8.42578125" style="31" bestFit="1" customWidth="1"/>
    <col min="5902" max="5902" width="6" style="31" bestFit="1" customWidth="1"/>
    <col min="5903" max="5903" width="5.7109375" style="31" bestFit="1" customWidth="1"/>
    <col min="5904" max="5904" width="8.42578125" style="31" bestFit="1" customWidth="1"/>
    <col min="5905" max="5905" width="5.7109375" style="31" bestFit="1" customWidth="1"/>
    <col min="5906" max="5906" width="2.28515625" style="31" customWidth="1"/>
    <col min="5907" max="6143" width="9.140625" style="31" customWidth="1"/>
    <col min="6144" max="6144" width="22.140625" style="31"/>
    <col min="6145" max="6145" width="22.140625" style="31" bestFit="1" customWidth="1"/>
    <col min="6146" max="6146" width="6" style="31" bestFit="1" customWidth="1"/>
    <col min="6147" max="6147" width="5.7109375" style="31" bestFit="1" customWidth="1"/>
    <col min="6148" max="6148" width="8.42578125" style="31" bestFit="1" customWidth="1"/>
    <col min="6149" max="6149" width="6" style="31" bestFit="1" customWidth="1"/>
    <col min="6150" max="6150" width="5.7109375" style="31" bestFit="1" customWidth="1"/>
    <col min="6151" max="6151" width="8.42578125" style="31" bestFit="1" customWidth="1"/>
    <col min="6152" max="6152" width="6" style="31" bestFit="1" customWidth="1"/>
    <col min="6153" max="6153" width="5.7109375" style="31" bestFit="1" customWidth="1"/>
    <col min="6154" max="6154" width="8.42578125" style="31" bestFit="1" customWidth="1"/>
    <col min="6155" max="6155" width="6" style="31" bestFit="1" customWidth="1"/>
    <col min="6156" max="6156" width="5.7109375" style="31" bestFit="1" customWidth="1"/>
    <col min="6157" max="6157" width="8.42578125" style="31" bestFit="1" customWidth="1"/>
    <col min="6158" max="6158" width="6" style="31" bestFit="1" customWidth="1"/>
    <col min="6159" max="6159" width="5.7109375" style="31" bestFit="1" customWidth="1"/>
    <col min="6160" max="6160" width="8.42578125" style="31" bestFit="1" customWidth="1"/>
    <col min="6161" max="6161" width="5.7109375" style="31" bestFit="1" customWidth="1"/>
    <col min="6162" max="6162" width="2.28515625" style="31" customWidth="1"/>
    <col min="6163" max="6399" width="9.140625" style="31" customWidth="1"/>
    <col min="6400" max="6400" width="22.140625" style="31"/>
    <col min="6401" max="6401" width="22.140625" style="31" bestFit="1" customWidth="1"/>
    <col min="6402" max="6402" width="6" style="31" bestFit="1" customWidth="1"/>
    <col min="6403" max="6403" width="5.7109375" style="31" bestFit="1" customWidth="1"/>
    <col min="6404" max="6404" width="8.42578125" style="31" bestFit="1" customWidth="1"/>
    <col min="6405" max="6405" width="6" style="31" bestFit="1" customWidth="1"/>
    <col min="6406" max="6406" width="5.7109375" style="31" bestFit="1" customWidth="1"/>
    <col min="6407" max="6407" width="8.42578125" style="31" bestFit="1" customWidth="1"/>
    <col min="6408" max="6408" width="6" style="31" bestFit="1" customWidth="1"/>
    <col min="6409" max="6409" width="5.7109375" style="31" bestFit="1" customWidth="1"/>
    <col min="6410" max="6410" width="8.42578125" style="31" bestFit="1" customWidth="1"/>
    <col min="6411" max="6411" width="6" style="31" bestFit="1" customWidth="1"/>
    <col min="6412" max="6412" width="5.7109375" style="31" bestFit="1" customWidth="1"/>
    <col min="6413" max="6413" width="8.42578125" style="31" bestFit="1" customWidth="1"/>
    <col min="6414" max="6414" width="6" style="31" bestFit="1" customWidth="1"/>
    <col min="6415" max="6415" width="5.7109375" style="31" bestFit="1" customWidth="1"/>
    <col min="6416" max="6416" width="8.42578125" style="31" bestFit="1" customWidth="1"/>
    <col min="6417" max="6417" width="5.7109375" style="31" bestFit="1" customWidth="1"/>
    <col min="6418" max="6418" width="2.28515625" style="31" customWidth="1"/>
    <col min="6419" max="6655" width="9.140625" style="31" customWidth="1"/>
    <col min="6656" max="6656" width="22.140625" style="31"/>
    <col min="6657" max="6657" width="22.140625" style="31" bestFit="1" customWidth="1"/>
    <col min="6658" max="6658" width="6" style="31" bestFit="1" customWidth="1"/>
    <col min="6659" max="6659" width="5.7109375" style="31" bestFit="1" customWidth="1"/>
    <col min="6660" max="6660" width="8.42578125" style="31" bestFit="1" customWidth="1"/>
    <col min="6661" max="6661" width="6" style="31" bestFit="1" customWidth="1"/>
    <col min="6662" max="6662" width="5.7109375" style="31" bestFit="1" customWidth="1"/>
    <col min="6663" max="6663" width="8.42578125" style="31" bestFit="1" customWidth="1"/>
    <col min="6664" max="6664" width="6" style="31" bestFit="1" customWidth="1"/>
    <col min="6665" max="6665" width="5.7109375" style="31" bestFit="1" customWidth="1"/>
    <col min="6666" max="6666" width="8.42578125" style="31" bestFit="1" customWidth="1"/>
    <col min="6667" max="6667" width="6" style="31" bestFit="1" customWidth="1"/>
    <col min="6668" max="6668" width="5.7109375" style="31" bestFit="1" customWidth="1"/>
    <col min="6669" max="6669" width="8.42578125" style="31" bestFit="1" customWidth="1"/>
    <col min="6670" max="6670" width="6" style="31" bestFit="1" customWidth="1"/>
    <col min="6671" max="6671" width="5.7109375" style="31" bestFit="1" customWidth="1"/>
    <col min="6672" max="6672" width="8.42578125" style="31" bestFit="1" customWidth="1"/>
    <col min="6673" max="6673" width="5.7109375" style="31" bestFit="1" customWidth="1"/>
    <col min="6674" max="6674" width="2.28515625" style="31" customWidth="1"/>
    <col min="6675" max="6911" width="9.140625" style="31" customWidth="1"/>
    <col min="6912" max="6912" width="22.140625" style="31"/>
    <col min="6913" max="6913" width="22.140625" style="31" bestFit="1" customWidth="1"/>
    <col min="6914" max="6914" width="6" style="31" bestFit="1" customWidth="1"/>
    <col min="6915" max="6915" width="5.7109375" style="31" bestFit="1" customWidth="1"/>
    <col min="6916" max="6916" width="8.42578125" style="31" bestFit="1" customWidth="1"/>
    <col min="6917" max="6917" width="6" style="31" bestFit="1" customWidth="1"/>
    <col min="6918" max="6918" width="5.7109375" style="31" bestFit="1" customWidth="1"/>
    <col min="6919" max="6919" width="8.42578125" style="31" bestFit="1" customWidth="1"/>
    <col min="6920" max="6920" width="6" style="31" bestFit="1" customWidth="1"/>
    <col min="6921" max="6921" width="5.7109375" style="31" bestFit="1" customWidth="1"/>
    <col min="6922" max="6922" width="8.42578125" style="31" bestFit="1" customWidth="1"/>
    <col min="6923" max="6923" width="6" style="31" bestFit="1" customWidth="1"/>
    <col min="6924" max="6924" width="5.7109375" style="31" bestFit="1" customWidth="1"/>
    <col min="6925" max="6925" width="8.42578125" style="31" bestFit="1" customWidth="1"/>
    <col min="6926" max="6926" width="6" style="31" bestFit="1" customWidth="1"/>
    <col min="6927" max="6927" width="5.7109375" style="31" bestFit="1" customWidth="1"/>
    <col min="6928" max="6928" width="8.42578125" style="31" bestFit="1" customWidth="1"/>
    <col min="6929" max="6929" width="5.7109375" style="31" bestFit="1" customWidth="1"/>
    <col min="6930" max="6930" width="2.28515625" style="31" customWidth="1"/>
    <col min="6931" max="7167" width="9.140625" style="31" customWidth="1"/>
    <col min="7168" max="7168" width="22.140625" style="31"/>
    <col min="7169" max="7169" width="22.140625" style="31" bestFit="1" customWidth="1"/>
    <col min="7170" max="7170" width="6" style="31" bestFit="1" customWidth="1"/>
    <col min="7171" max="7171" width="5.7109375" style="31" bestFit="1" customWidth="1"/>
    <col min="7172" max="7172" width="8.42578125" style="31" bestFit="1" customWidth="1"/>
    <col min="7173" max="7173" width="6" style="31" bestFit="1" customWidth="1"/>
    <col min="7174" max="7174" width="5.7109375" style="31" bestFit="1" customWidth="1"/>
    <col min="7175" max="7175" width="8.42578125" style="31" bestFit="1" customWidth="1"/>
    <col min="7176" max="7176" width="6" style="31" bestFit="1" customWidth="1"/>
    <col min="7177" max="7177" width="5.7109375" style="31" bestFit="1" customWidth="1"/>
    <col min="7178" max="7178" width="8.42578125" style="31" bestFit="1" customWidth="1"/>
    <col min="7179" max="7179" width="6" style="31" bestFit="1" customWidth="1"/>
    <col min="7180" max="7180" width="5.7109375" style="31" bestFit="1" customWidth="1"/>
    <col min="7181" max="7181" width="8.42578125" style="31" bestFit="1" customWidth="1"/>
    <col min="7182" max="7182" width="6" style="31" bestFit="1" customWidth="1"/>
    <col min="7183" max="7183" width="5.7109375" style="31" bestFit="1" customWidth="1"/>
    <col min="7184" max="7184" width="8.42578125" style="31" bestFit="1" customWidth="1"/>
    <col min="7185" max="7185" width="5.7109375" style="31" bestFit="1" customWidth="1"/>
    <col min="7186" max="7186" width="2.28515625" style="31" customWidth="1"/>
    <col min="7187" max="7423" width="9.140625" style="31" customWidth="1"/>
    <col min="7424" max="7424" width="22.140625" style="31"/>
    <col min="7425" max="7425" width="22.140625" style="31" bestFit="1" customWidth="1"/>
    <col min="7426" max="7426" width="6" style="31" bestFit="1" customWidth="1"/>
    <col min="7427" max="7427" width="5.7109375" style="31" bestFit="1" customWidth="1"/>
    <col min="7428" max="7428" width="8.42578125" style="31" bestFit="1" customWidth="1"/>
    <col min="7429" max="7429" width="6" style="31" bestFit="1" customWidth="1"/>
    <col min="7430" max="7430" width="5.7109375" style="31" bestFit="1" customWidth="1"/>
    <col min="7431" max="7431" width="8.42578125" style="31" bestFit="1" customWidth="1"/>
    <col min="7432" max="7432" width="6" style="31" bestFit="1" customWidth="1"/>
    <col min="7433" max="7433" width="5.7109375" style="31" bestFit="1" customWidth="1"/>
    <col min="7434" max="7434" width="8.42578125" style="31" bestFit="1" customWidth="1"/>
    <col min="7435" max="7435" width="6" style="31" bestFit="1" customWidth="1"/>
    <col min="7436" max="7436" width="5.7109375" style="31" bestFit="1" customWidth="1"/>
    <col min="7437" max="7437" width="8.42578125" style="31" bestFit="1" customWidth="1"/>
    <col min="7438" max="7438" width="6" style="31" bestFit="1" customWidth="1"/>
    <col min="7439" max="7439" width="5.7109375" style="31" bestFit="1" customWidth="1"/>
    <col min="7440" max="7440" width="8.42578125" style="31" bestFit="1" customWidth="1"/>
    <col min="7441" max="7441" width="5.7109375" style="31" bestFit="1" customWidth="1"/>
    <col min="7442" max="7442" width="2.28515625" style="31" customWidth="1"/>
    <col min="7443" max="7679" width="9.140625" style="31" customWidth="1"/>
    <col min="7680" max="7680" width="22.140625" style="31"/>
    <col min="7681" max="7681" width="22.140625" style="31" bestFit="1" customWidth="1"/>
    <col min="7682" max="7682" width="6" style="31" bestFit="1" customWidth="1"/>
    <col min="7683" max="7683" width="5.7109375" style="31" bestFit="1" customWidth="1"/>
    <col min="7684" max="7684" width="8.42578125" style="31" bestFit="1" customWidth="1"/>
    <col min="7685" max="7685" width="6" style="31" bestFit="1" customWidth="1"/>
    <col min="7686" max="7686" width="5.7109375" style="31" bestFit="1" customWidth="1"/>
    <col min="7687" max="7687" width="8.42578125" style="31" bestFit="1" customWidth="1"/>
    <col min="7688" max="7688" width="6" style="31" bestFit="1" customWidth="1"/>
    <col min="7689" max="7689" width="5.7109375" style="31" bestFit="1" customWidth="1"/>
    <col min="7690" max="7690" width="8.42578125" style="31" bestFit="1" customWidth="1"/>
    <col min="7691" max="7691" width="6" style="31" bestFit="1" customWidth="1"/>
    <col min="7692" max="7692" width="5.7109375" style="31" bestFit="1" customWidth="1"/>
    <col min="7693" max="7693" width="8.42578125" style="31" bestFit="1" customWidth="1"/>
    <col min="7694" max="7694" width="6" style="31" bestFit="1" customWidth="1"/>
    <col min="7695" max="7695" width="5.7109375" style="31" bestFit="1" customWidth="1"/>
    <col min="7696" max="7696" width="8.42578125" style="31" bestFit="1" customWidth="1"/>
    <col min="7697" max="7697" width="5.7109375" style="31" bestFit="1" customWidth="1"/>
    <col min="7698" max="7698" width="2.28515625" style="31" customWidth="1"/>
    <col min="7699" max="7935" width="9.140625" style="31" customWidth="1"/>
    <col min="7936" max="7936" width="22.140625" style="31"/>
    <col min="7937" max="7937" width="22.140625" style="31" bestFit="1" customWidth="1"/>
    <col min="7938" max="7938" width="6" style="31" bestFit="1" customWidth="1"/>
    <col min="7939" max="7939" width="5.7109375" style="31" bestFit="1" customWidth="1"/>
    <col min="7940" max="7940" width="8.42578125" style="31" bestFit="1" customWidth="1"/>
    <col min="7941" max="7941" width="6" style="31" bestFit="1" customWidth="1"/>
    <col min="7942" max="7942" width="5.7109375" style="31" bestFit="1" customWidth="1"/>
    <col min="7943" max="7943" width="8.42578125" style="31" bestFit="1" customWidth="1"/>
    <col min="7944" max="7944" width="6" style="31" bestFit="1" customWidth="1"/>
    <col min="7945" max="7945" width="5.7109375" style="31" bestFit="1" customWidth="1"/>
    <col min="7946" max="7946" width="8.42578125" style="31" bestFit="1" customWidth="1"/>
    <col min="7947" max="7947" width="6" style="31" bestFit="1" customWidth="1"/>
    <col min="7948" max="7948" width="5.7109375" style="31" bestFit="1" customWidth="1"/>
    <col min="7949" max="7949" width="8.42578125" style="31" bestFit="1" customWidth="1"/>
    <col min="7950" max="7950" width="6" style="31" bestFit="1" customWidth="1"/>
    <col min="7951" max="7951" width="5.7109375" style="31" bestFit="1" customWidth="1"/>
    <col min="7952" max="7952" width="8.42578125" style="31" bestFit="1" customWidth="1"/>
    <col min="7953" max="7953" width="5.7109375" style="31" bestFit="1" customWidth="1"/>
    <col min="7954" max="7954" width="2.28515625" style="31" customWidth="1"/>
    <col min="7955" max="8191" width="9.140625" style="31" customWidth="1"/>
    <col min="8192" max="8192" width="22.140625" style="31"/>
    <col min="8193" max="8193" width="22.140625" style="31" bestFit="1" customWidth="1"/>
    <col min="8194" max="8194" width="6" style="31" bestFit="1" customWidth="1"/>
    <col min="8195" max="8195" width="5.7109375" style="31" bestFit="1" customWidth="1"/>
    <col min="8196" max="8196" width="8.42578125" style="31" bestFit="1" customWidth="1"/>
    <col min="8197" max="8197" width="6" style="31" bestFit="1" customWidth="1"/>
    <col min="8198" max="8198" width="5.7109375" style="31" bestFit="1" customWidth="1"/>
    <col min="8199" max="8199" width="8.42578125" style="31" bestFit="1" customWidth="1"/>
    <col min="8200" max="8200" width="6" style="31" bestFit="1" customWidth="1"/>
    <col min="8201" max="8201" width="5.7109375" style="31" bestFit="1" customWidth="1"/>
    <col min="8202" max="8202" width="8.42578125" style="31" bestFit="1" customWidth="1"/>
    <col min="8203" max="8203" width="6" style="31" bestFit="1" customWidth="1"/>
    <col min="8204" max="8204" width="5.7109375" style="31" bestFit="1" customWidth="1"/>
    <col min="8205" max="8205" width="8.42578125" style="31" bestFit="1" customWidth="1"/>
    <col min="8206" max="8206" width="6" style="31" bestFit="1" customWidth="1"/>
    <col min="8207" max="8207" width="5.7109375" style="31" bestFit="1" customWidth="1"/>
    <col min="8208" max="8208" width="8.42578125" style="31" bestFit="1" customWidth="1"/>
    <col min="8209" max="8209" width="5.7109375" style="31" bestFit="1" customWidth="1"/>
    <col min="8210" max="8210" width="2.28515625" style="31" customWidth="1"/>
    <col min="8211" max="8447" width="9.140625" style="31" customWidth="1"/>
    <col min="8448" max="8448" width="22.140625" style="31"/>
    <col min="8449" max="8449" width="22.140625" style="31" bestFit="1" customWidth="1"/>
    <col min="8450" max="8450" width="6" style="31" bestFit="1" customWidth="1"/>
    <col min="8451" max="8451" width="5.7109375" style="31" bestFit="1" customWidth="1"/>
    <col min="8452" max="8452" width="8.42578125" style="31" bestFit="1" customWidth="1"/>
    <col min="8453" max="8453" width="6" style="31" bestFit="1" customWidth="1"/>
    <col min="8454" max="8454" width="5.7109375" style="31" bestFit="1" customWidth="1"/>
    <col min="8455" max="8455" width="8.42578125" style="31" bestFit="1" customWidth="1"/>
    <col min="8456" max="8456" width="6" style="31" bestFit="1" customWidth="1"/>
    <col min="8457" max="8457" width="5.7109375" style="31" bestFit="1" customWidth="1"/>
    <col min="8458" max="8458" width="8.42578125" style="31" bestFit="1" customWidth="1"/>
    <col min="8459" max="8459" width="6" style="31" bestFit="1" customWidth="1"/>
    <col min="8460" max="8460" width="5.7109375" style="31" bestFit="1" customWidth="1"/>
    <col min="8461" max="8461" width="8.42578125" style="31" bestFit="1" customWidth="1"/>
    <col min="8462" max="8462" width="6" style="31" bestFit="1" customWidth="1"/>
    <col min="8463" max="8463" width="5.7109375" style="31" bestFit="1" customWidth="1"/>
    <col min="8464" max="8464" width="8.42578125" style="31" bestFit="1" customWidth="1"/>
    <col min="8465" max="8465" width="5.7109375" style="31" bestFit="1" customWidth="1"/>
    <col min="8466" max="8466" width="2.28515625" style="31" customWidth="1"/>
    <col min="8467" max="8703" width="9.140625" style="31" customWidth="1"/>
    <col min="8704" max="8704" width="22.140625" style="31"/>
    <col min="8705" max="8705" width="22.140625" style="31" bestFit="1" customWidth="1"/>
    <col min="8706" max="8706" width="6" style="31" bestFit="1" customWidth="1"/>
    <col min="8707" max="8707" width="5.7109375" style="31" bestFit="1" customWidth="1"/>
    <col min="8708" max="8708" width="8.42578125" style="31" bestFit="1" customWidth="1"/>
    <col min="8709" max="8709" width="6" style="31" bestFit="1" customWidth="1"/>
    <col min="8710" max="8710" width="5.7109375" style="31" bestFit="1" customWidth="1"/>
    <col min="8711" max="8711" width="8.42578125" style="31" bestFit="1" customWidth="1"/>
    <col min="8712" max="8712" width="6" style="31" bestFit="1" customWidth="1"/>
    <col min="8713" max="8713" width="5.7109375" style="31" bestFit="1" customWidth="1"/>
    <col min="8714" max="8714" width="8.42578125" style="31" bestFit="1" customWidth="1"/>
    <col min="8715" max="8715" width="6" style="31" bestFit="1" customWidth="1"/>
    <col min="8716" max="8716" width="5.7109375" style="31" bestFit="1" customWidth="1"/>
    <col min="8717" max="8717" width="8.42578125" style="31" bestFit="1" customWidth="1"/>
    <col min="8718" max="8718" width="6" style="31" bestFit="1" customWidth="1"/>
    <col min="8719" max="8719" width="5.7109375" style="31" bestFit="1" customWidth="1"/>
    <col min="8720" max="8720" width="8.42578125" style="31" bestFit="1" customWidth="1"/>
    <col min="8721" max="8721" width="5.7109375" style="31" bestFit="1" customWidth="1"/>
    <col min="8722" max="8722" width="2.28515625" style="31" customWidth="1"/>
    <col min="8723" max="8959" width="9.140625" style="31" customWidth="1"/>
    <col min="8960" max="8960" width="22.140625" style="31"/>
    <col min="8961" max="8961" width="22.140625" style="31" bestFit="1" customWidth="1"/>
    <col min="8962" max="8962" width="6" style="31" bestFit="1" customWidth="1"/>
    <col min="8963" max="8963" width="5.7109375" style="31" bestFit="1" customWidth="1"/>
    <col min="8964" max="8964" width="8.42578125" style="31" bestFit="1" customWidth="1"/>
    <col min="8965" max="8965" width="6" style="31" bestFit="1" customWidth="1"/>
    <col min="8966" max="8966" width="5.7109375" style="31" bestFit="1" customWidth="1"/>
    <col min="8967" max="8967" width="8.42578125" style="31" bestFit="1" customWidth="1"/>
    <col min="8968" max="8968" width="6" style="31" bestFit="1" customWidth="1"/>
    <col min="8969" max="8969" width="5.7109375" style="31" bestFit="1" customWidth="1"/>
    <col min="8970" max="8970" width="8.42578125" style="31" bestFit="1" customWidth="1"/>
    <col min="8971" max="8971" width="6" style="31" bestFit="1" customWidth="1"/>
    <col min="8972" max="8972" width="5.7109375" style="31" bestFit="1" customWidth="1"/>
    <col min="8973" max="8973" width="8.42578125" style="31" bestFit="1" customWidth="1"/>
    <col min="8974" max="8974" width="6" style="31" bestFit="1" customWidth="1"/>
    <col min="8975" max="8975" width="5.7109375" style="31" bestFit="1" customWidth="1"/>
    <col min="8976" max="8976" width="8.42578125" style="31" bestFit="1" customWidth="1"/>
    <col min="8977" max="8977" width="5.7109375" style="31" bestFit="1" customWidth="1"/>
    <col min="8978" max="8978" width="2.28515625" style="31" customWidth="1"/>
    <col min="8979" max="9215" width="9.140625" style="31" customWidth="1"/>
    <col min="9216" max="9216" width="22.140625" style="31"/>
    <col min="9217" max="9217" width="22.140625" style="31" bestFit="1" customWidth="1"/>
    <col min="9218" max="9218" width="6" style="31" bestFit="1" customWidth="1"/>
    <col min="9219" max="9219" width="5.7109375" style="31" bestFit="1" customWidth="1"/>
    <col min="9220" max="9220" width="8.42578125" style="31" bestFit="1" customWidth="1"/>
    <col min="9221" max="9221" width="6" style="31" bestFit="1" customWidth="1"/>
    <col min="9222" max="9222" width="5.7109375" style="31" bestFit="1" customWidth="1"/>
    <col min="9223" max="9223" width="8.42578125" style="31" bestFit="1" customWidth="1"/>
    <col min="9224" max="9224" width="6" style="31" bestFit="1" customWidth="1"/>
    <col min="9225" max="9225" width="5.7109375" style="31" bestFit="1" customWidth="1"/>
    <col min="9226" max="9226" width="8.42578125" style="31" bestFit="1" customWidth="1"/>
    <col min="9227" max="9227" width="6" style="31" bestFit="1" customWidth="1"/>
    <col min="9228" max="9228" width="5.7109375" style="31" bestFit="1" customWidth="1"/>
    <col min="9229" max="9229" width="8.42578125" style="31" bestFit="1" customWidth="1"/>
    <col min="9230" max="9230" width="6" style="31" bestFit="1" customWidth="1"/>
    <col min="9231" max="9231" width="5.7109375" style="31" bestFit="1" customWidth="1"/>
    <col min="9232" max="9232" width="8.42578125" style="31" bestFit="1" customWidth="1"/>
    <col min="9233" max="9233" width="5.7109375" style="31" bestFit="1" customWidth="1"/>
    <col min="9234" max="9234" width="2.28515625" style="31" customWidth="1"/>
    <col min="9235" max="9471" width="9.140625" style="31" customWidth="1"/>
    <col min="9472" max="9472" width="22.140625" style="31"/>
    <col min="9473" max="9473" width="22.140625" style="31" bestFit="1" customWidth="1"/>
    <col min="9474" max="9474" width="6" style="31" bestFit="1" customWidth="1"/>
    <col min="9475" max="9475" width="5.7109375" style="31" bestFit="1" customWidth="1"/>
    <col min="9476" max="9476" width="8.42578125" style="31" bestFit="1" customWidth="1"/>
    <col min="9477" max="9477" width="6" style="31" bestFit="1" customWidth="1"/>
    <col min="9478" max="9478" width="5.7109375" style="31" bestFit="1" customWidth="1"/>
    <col min="9479" max="9479" width="8.42578125" style="31" bestFit="1" customWidth="1"/>
    <col min="9480" max="9480" width="6" style="31" bestFit="1" customWidth="1"/>
    <col min="9481" max="9481" width="5.7109375" style="31" bestFit="1" customWidth="1"/>
    <col min="9482" max="9482" width="8.42578125" style="31" bestFit="1" customWidth="1"/>
    <col min="9483" max="9483" width="6" style="31" bestFit="1" customWidth="1"/>
    <col min="9484" max="9484" width="5.7109375" style="31" bestFit="1" customWidth="1"/>
    <col min="9485" max="9485" width="8.42578125" style="31" bestFit="1" customWidth="1"/>
    <col min="9486" max="9486" width="6" style="31" bestFit="1" customWidth="1"/>
    <col min="9487" max="9487" width="5.7109375" style="31" bestFit="1" customWidth="1"/>
    <col min="9488" max="9488" width="8.42578125" style="31" bestFit="1" customWidth="1"/>
    <col min="9489" max="9489" width="5.7109375" style="31" bestFit="1" customWidth="1"/>
    <col min="9490" max="9490" width="2.28515625" style="31" customWidth="1"/>
    <col min="9491" max="9727" width="9.140625" style="31" customWidth="1"/>
    <col min="9728" max="9728" width="22.140625" style="31"/>
    <col min="9729" max="9729" width="22.140625" style="31" bestFit="1" customWidth="1"/>
    <col min="9730" max="9730" width="6" style="31" bestFit="1" customWidth="1"/>
    <col min="9731" max="9731" width="5.7109375" style="31" bestFit="1" customWidth="1"/>
    <col min="9732" max="9732" width="8.42578125" style="31" bestFit="1" customWidth="1"/>
    <col min="9733" max="9733" width="6" style="31" bestFit="1" customWidth="1"/>
    <col min="9734" max="9734" width="5.7109375" style="31" bestFit="1" customWidth="1"/>
    <col min="9735" max="9735" width="8.42578125" style="31" bestFit="1" customWidth="1"/>
    <col min="9736" max="9736" width="6" style="31" bestFit="1" customWidth="1"/>
    <col min="9737" max="9737" width="5.7109375" style="31" bestFit="1" customWidth="1"/>
    <col min="9738" max="9738" width="8.42578125" style="31" bestFit="1" customWidth="1"/>
    <col min="9739" max="9739" width="6" style="31" bestFit="1" customWidth="1"/>
    <col min="9740" max="9740" width="5.7109375" style="31" bestFit="1" customWidth="1"/>
    <col min="9741" max="9741" width="8.42578125" style="31" bestFit="1" customWidth="1"/>
    <col min="9742" max="9742" width="6" style="31" bestFit="1" customWidth="1"/>
    <col min="9743" max="9743" width="5.7109375" style="31" bestFit="1" customWidth="1"/>
    <col min="9744" max="9744" width="8.42578125" style="31" bestFit="1" customWidth="1"/>
    <col min="9745" max="9745" width="5.7109375" style="31" bestFit="1" customWidth="1"/>
    <col min="9746" max="9746" width="2.28515625" style="31" customWidth="1"/>
    <col min="9747" max="9983" width="9.140625" style="31" customWidth="1"/>
    <col min="9984" max="9984" width="22.140625" style="31"/>
    <col min="9985" max="9985" width="22.140625" style="31" bestFit="1" customWidth="1"/>
    <col min="9986" max="9986" width="6" style="31" bestFit="1" customWidth="1"/>
    <col min="9987" max="9987" width="5.7109375" style="31" bestFit="1" customWidth="1"/>
    <col min="9988" max="9988" width="8.42578125" style="31" bestFit="1" customWidth="1"/>
    <col min="9989" max="9989" width="6" style="31" bestFit="1" customWidth="1"/>
    <col min="9990" max="9990" width="5.7109375" style="31" bestFit="1" customWidth="1"/>
    <col min="9991" max="9991" width="8.42578125" style="31" bestFit="1" customWidth="1"/>
    <col min="9992" max="9992" width="6" style="31" bestFit="1" customWidth="1"/>
    <col min="9993" max="9993" width="5.7109375" style="31" bestFit="1" customWidth="1"/>
    <col min="9994" max="9994" width="8.42578125" style="31" bestFit="1" customWidth="1"/>
    <col min="9995" max="9995" width="6" style="31" bestFit="1" customWidth="1"/>
    <col min="9996" max="9996" width="5.7109375" style="31" bestFit="1" customWidth="1"/>
    <col min="9997" max="9997" width="8.42578125" style="31" bestFit="1" customWidth="1"/>
    <col min="9998" max="9998" width="6" style="31" bestFit="1" customWidth="1"/>
    <col min="9999" max="9999" width="5.7109375" style="31" bestFit="1" customWidth="1"/>
    <col min="10000" max="10000" width="8.42578125" style="31" bestFit="1" customWidth="1"/>
    <col min="10001" max="10001" width="5.7109375" style="31" bestFit="1" customWidth="1"/>
    <col min="10002" max="10002" width="2.28515625" style="31" customWidth="1"/>
    <col min="10003" max="10239" width="9.140625" style="31" customWidth="1"/>
    <col min="10240" max="10240" width="22.140625" style="31"/>
    <col min="10241" max="10241" width="22.140625" style="31" bestFit="1" customWidth="1"/>
    <col min="10242" max="10242" width="6" style="31" bestFit="1" customWidth="1"/>
    <col min="10243" max="10243" width="5.7109375" style="31" bestFit="1" customWidth="1"/>
    <col min="10244" max="10244" width="8.42578125" style="31" bestFit="1" customWidth="1"/>
    <col min="10245" max="10245" width="6" style="31" bestFit="1" customWidth="1"/>
    <col min="10246" max="10246" width="5.7109375" style="31" bestFit="1" customWidth="1"/>
    <col min="10247" max="10247" width="8.42578125" style="31" bestFit="1" customWidth="1"/>
    <col min="10248" max="10248" width="6" style="31" bestFit="1" customWidth="1"/>
    <col min="10249" max="10249" width="5.7109375" style="31" bestFit="1" customWidth="1"/>
    <col min="10250" max="10250" width="8.42578125" style="31" bestFit="1" customWidth="1"/>
    <col min="10251" max="10251" width="6" style="31" bestFit="1" customWidth="1"/>
    <col min="10252" max="10252" width="5.7109375" style="31" bestFit="1" customWidth="1"/>
    <col min="10253" max="10253" width="8.42578125" style="31" bestFit="1" customWidth="1"/>
    <col min="10254" max="10254" width="6" style="31" bestFit="1" customWidth="1"/>
    <col min="10255" max="10255" width="5.7109375" style="31" bestFit="1" customWidth="1"/>
    <col min="10256" max="10256" width="8.42578125" style="31" bestFit="1" customWidth="1"/>
    <col min="10257" max="10257" width="5.7109375" style="31" bestFit="1" customWidth="1"/>
    <col min="10258" max="10258" width="2.28515625" style="31" customWidth="1"/>
    <col min="10259" max="10495" width="9.140625" style="31" customWidth="1"/>
    <col min="10496" max="10496" width="22.140625" style="31"/>
    <col min="10497" max="10497" width="22.140625" style="31" bestFit="1" customWidth="1"/>
    <col min="10498" max="10498" width="6" style="31" bestFit="1" customWidth="1"/>
    <col min="10499" max="10499" width="5.7109375" style="31" bestFit="1" customWidth="1"/>
    <col min="10500" max="10500" width="8.42578125" style="31" bestFit="1" customWidth="1"/>
    <col min="10501" max="10501" width="6" style="31" bestFit="1" customWidth="1"/>
    <col min="10502" max="10502" width="5.7109375" style="31" bestFit="1" customWidth="1"/>
    <col min="10503" max="10503" width="8.42578125" style="31" bestFit="1" customWidth="1"/>
    <col min="10504" max="10504" width="6" style="31" bestFit="1" customWidth="1"/>
    <col min="10505" max="10505" width="5.7109375" style="31" bestFit="1" customWidth="1"/>
    <col min="10506" max="10506" width="8.42578125" style="31" bestFit="1" customWidth="1"/>
    <col min="10507" max="10507" width="6" style="31" bestFit="1" customWidth="1"/>
    <col min="10508" max="10508" width="5.7109375" style="31" bestFit="1" customWidth="1"/>
    <col min="10509" max="10509" width="8.42578125" style="31" bestFit="1" customWidth="1"/>
    <col min="10510" max="10510" width="6" style="31" bestFit="1" customWidth="1"/>
    <col min="10511" max="10511" width="5.7109375" style="31" bestFit="1" customWidth="1"/>
    <col min="10512" max="10512" width="8.42578125" style="31" bestFit="1" customWidth="1"/>
    <col min="10513" max="10513" width="5.7109375" style="31" bestFit="1" customWidth="1"/>
    <col min="10514" max="10514" width="2.28515625" style="31" customWidth="1"/>
    <col min="10515" max="10751" width="9.140625" style="31" customWidth="1"/>
    <col min="10752" max="10752" width="22.140625" style="31"/>
    <col min="10753" max="10753" width="22.140625" style="31" bestFit="1" customWidth="1"/>
    <col min="10754" max="10754" width="6" style="31" bestFit="1" customWidth="1"/>
    <col min="10755" max="10755" width="5.7109375" style="31" bestFit="1" customWidth="1"/>
    <col min="10756" max="10756" width="8.42578125" style="31" bestFit="1" customWidth="1"/>
    <col min="10757" max="10757" width="6" style="31" bestFit="1" customWidth="1"/>
    <col min="10758" max="10758" width="5.7109375" style="31" bestFit="1" customWidth="1"/>
    <col min="10759" max="10759" width="8.42578125" style="31" bestFit="1" customWidth="1"/>
    <col min="10760" max="10760" width="6" style="31" bestFit="1" customWidth="1"/>
    <col min="10761" max="10761" width="5.7109375" style="31" bestFit="1" customWidth="1"/>
    <col min="10762" max="10762" width="8.42578125" style="31" bestFit="1" customWidth="1"/>
    <col min="10763" max="10763" width="6" style="31" bestFit="1" customWidth="1"/>
    <col min="10764" max="10764" width="5.7109375" style="31" bestFit="1" customWidth="1"/>
    <col min="10765" max="10765" width="8.42578125" style="31" bestFit="1" customWidth="1"/>
    <col min="10766" max="10766" width="6" style="31" bestFit="1" customWidth="1"/>
    <col min="10767" max="10767" width="5.7109375" style="31" bestFit="1" customWidth="1"/>
    <col min="10768" max="10768" width="8.42578125" style="31" bestFit="1" customWidth="1"/>
    <col min="10769" max="10769" width="5.7109375" style="31" bestFit="1" customWidth="1"/>
    <col min="10770" max="10770" width="2.28515625" style="31" customWidth="1"/>
    <col min="10771" max="11007" width="9.140625" style="31" customWidth="1"/>
    <col min="11008" max="11008" width="22.140625" style="31"/>
    <col min="11009" max="11009" width="22.140625" style="31" bestFit="1" customWidth="1"/>
    <col min="11010" max="11010" width="6" style="31" bestFit="1" customWidth="1"/>
    <col min="11011" max="11011" width="5.7109375" style="31" bestFit="1" customWidth="1"/>
    <col min="11012" max="11012" width="8.42578125" style="31" bestFit="1" customWidth="1"/>
    <col min="11013" max="11013" width="6" style="31" bestFit="1" customWidth="1"/>
    <col min="11014" max="11014" width="5.7109375" style="31" bestFit="1" customWidth="1"/>
    <col min="11015" max="11015" width="8.42578125" style="31" bestFit="1" customWidth="1"/>
    <col min="11016" max="11016" width="6" style="31" bestFit="1" customWidth="1"/>
    <col min="11017" max="11017" width="5.7109375" style="31" bestFit="1" customWidth="1"/>
    <col min="11018" max="11018" width="8.42578125" style="31" bestFit="1" customWidth="1"/>
    <col min="11019" max="11019" width="6" style="31" bestFit="1" customWidth="1"/>
    <col min="11020" max="11020" width="5.7109375" style="31" bestFit="1" customWidth="1"/>
    <col min="11021" max="11021" width="8.42578125" style="31" bestFit="1" customWidth="1"/>
    <col min="11022" max="11022" width="6" style="31" bestFit="1" customWidth="1"/>
    <col min="11023" max="11023" width="5.7109375" style="31" bestFit="1" customWidth="1"/>
    <col min="11024" max="11024" width="8.42578125" style="31" bestFit="1" customWidth="1"/>
    <col min="11025" max="11025" width="5.7109375" style="31" bestFit="1" customWidth="1"/>
    <col min="11026" max="11026" width="2.28515625" style="31" customWidth="1"/>
    <col min="11027" max="11263" width="9.140625" style="31" customWidth="1"/>
    <col min="11264" max="11264" width="22.140625" style="31"/>
    <col min="11265" max="11265" width="22.140625" style="31" bestFit="1" customWidth="1"/>
    <col min="11266" max="11266" width="6" style="31" bestFit="1" customWidth="1"/>
    <col min="11267" max="11267" width="5.7109375" style="31" bestFit="1" customWidth="1"/>
    <col min="11268" max="11268" width="8.42578125" style="31" bestFit="1" customWidth="1"/>
    <col min="11269" max="11269" width="6" style="31" bestFit="1" customWidth="1"/>
    <col min="11270" max="11270" width="5.7109375" style="31" bestFit="1" customWidth="1"/>
    <col min="11271" max="11271" width="8.42578125" style="31" bestFit="1" customWidth="1"/>
    <col min="11272" max="11272" width="6" style="31" bestFit="1" customWidth="1"/>
    <col min="11273" max="11273" width="5.7109375" style="31" bestFit="1" customWidth="1"/>
    <col min="11274" max="11274" width="8.42578125" style="31" bestFit="1" customWidth="1"/>
    <col min="11275" max="11275" width="6" style="31" bestFit="1" customWidth="1"/>
    <col min="11276" max="11276" width="5.7109375" style="31" bestFit="1" customWidth="1"/>
    <col min="11277" max="11277" width="8.42578125" style="31" bestFit="1" customWidth="1"/>
    <col min="11278" max="11278" width="6" style="31" bestFit="1" customWidth="1"/>
    <col min="11279" max="11279" width="5.7109375" style="31" bestFit="1" customWidth="1"/>
    <col min="11280" max="11280" width="8.42578125" style="31" bestFit="1" customWidth="1"/>
    <col min="11281" max="11281" width="5.7109375" style="31" bestFit="1" customWidth="1"/>
    <col min="11282" max="11282" width="2.28515625" style="31" customWidth="1"/>
    <col min="11283" max="11519" width="9.140625" style="31" customWidth="1"/>
    <col min="11520" max="11520" width="22.140625" style="31"/>
    <col min="11521" max="11521" width="22.140625" style="31" bestFit="1" customWidth="1"/>
    <col min="11522" max="11522" width="6" style="31" bestFit="1" customWidth="1"/>
    <col min="11523" max="11523" width="5.7109375" style="31" bestFit="1" customWidth="1"/>
    <col min="11524" max="11524" width="8.42578125" style="31" bestFit="1" customWidth="1"/>
    <col min="11525" max="11525" width="6" style="31" bestFit="1" customWidth="1"/>
    <col min="11526" max="11526" width="5.7109375" style="31" bestFit="1" customWidth="1"/>
    <col min="11527" max="11527" width="8.42578125" style="31" bestFit="1" customWidth="1"/>
    <col min="11528" max="11528" width="6" style="31" bestFit="1" customWidth="1"/>
    <col min="11529" max="11529" width="5.7109375" style="31" bestFit="1" customWidth="1"/>
    <col min="11530" max="11530" width="8.42578125" style="31" bestFit="1" customWidth="1"/>
    <col min="11531" max="11531" width="6" style="31" bestFit="1" customWidth="1"/>
    <col min="11532" max="11532" width="5.7109375" style="31" bestFit="1" customWidth="1"/>
    <col min="11533" max="11533" width="8.42578125" style="31" bestFit="1" customWidth="1"/>
    <col min="11534" max="11534" width="6" style="31" bestFit="1" customWidth="1"/>
    <col min="11535" max="11535" width="5.7109375" style="31" bestFit="1" customWidth="1"/>
    <col min="11536" max="11536" width="8.42578125" style="31" bestFit="1" customWidth="1"/>
    <col min="11537" max="11537" width="5.7109375" style="31" bestFit="1" customWidth="1"/>
    <col min="11538" max="11538" width="2.28515625" style="31" customWidth="1"/>
    <col min="11539" max="11775" width="9.140625" style="31" customWidth="1"/>
    <col min="11776" max="11776" width="22.140625" style="31"/>
    <col min="11777" max="11777" width="22.140625" style="31" bestFit="1" customWidth="1"/>
    <col min="11778" max="11778" width="6" style="31" bestFit="1" customWidth="1"/>
    <col min="11779" max="11779" width="5.7109375" style="31" bestFit="1" customWidth="1"/>
    <col min="11780" max="11780" width="8.42578125" style="31" bestFit="1" customWidth="1"/>
    <col min="11781" max="11781" width="6" style="31" bestFit="1" customWidth="1"/>
    <col min="11782" max="11782" width="5.7109375" style="31" bestFit="1" customWidth="1"/>
    <col min="11783" max="11783" width="8.42578125" style="31" bestFit="1" customWidth="1"/>
    <col min="11784" max="11784" width="6" style="31" bestFit="1" customWidth="1"/>
    <col min="11785" max="11785" width="5.7109375" style="31" bestFit="1" customWidth="1"/>
    <col min="11786" max="11786" width="8.42578125" style="31" bestFit="1" customWidth="1"/>
    <col min="11787" max="11787" width="6" style="31" bestFit="1" customWidth="1"/>
    <col min="11788" max="11788" width="5.7109375" style="31" bestFit="1" customWidth="1"/>
    <col min="11789" max="11789" width="8.42578125" style="31" bestFit="1" customWidth="1"/>
    <col min="11790" max="11790" width="6" style="31" bestFit="1" customWidth="1"/>
    <col min="11791" max="11791" width="5.7109375" style="31" bestFit="1" customWidth="1"/>
    <col min="11792" max="11792" width="8.42578125" style="31" bestFit="1" customWidth="1"/>
    <col min="11793" max="11793" width="5.7109375" style="31" bestFit="1" customWidth="1"/>
    <col min="11794" max="11794" width="2.28515625" style="31" customWidth="1"/>
    <col min="11795" max="12031" width="9.140625" style="31" customWidth="1"/>
    <col min="12032" max="12032" width="22.140625" style="31"/>
    <col min="12033" max="12033" width="22.140625" style="31" bestFit="1" customWidth="1"/>
    <col min="12034" max="12034" width="6" style="31" bestFit="1" customWidth="1"/>
    <col min="12035" max="12035" width="5.7109375" style="31" bestFit="1" customWidth="1"/>
    <col min="12036" max="12036" width="8.42578125" style="31" bestFit="1" customWidth="1"/>
    <col min="12037" max="12037" width="6" style="31" bestFit="1" customWidth="1"/>
    <col min="12038" max="12038" width="5.7109375" style="31" bestFit="1" customWidth="1"/>
    <col min="12039" max="12039" width="8.42578125" style="31" bestFit="1" customWidth="1"/>
    <col min="12040" max="12040" width="6" style="31" bestFit="1" customWidth="1"/>
    <col min="12041" max="12041" width="5.7109375" style="31" bestFit="1" customWidth="1"/>
    <col min="12042" max="12042" width="8.42578125" style="31" bestFit="1" customWidth="1"/>
    <col min="12043" max="12043" width="6" style="31" bestFit="1" customWidth="1"/>
    <col min="12044" max="12044" width="5.7109375" style="31" bestFit="1" customWidth="1"/>
    <col min="12045" max="12045" width="8.42578125" style="31" bestFit="1" customWidth="1"/>
    <col min="12046" max="12046" width="6" style="31" bestFit="1" customWidth="1"/>
    <col min="12047" max="12047" width="5.7109375" style="31" bestFit="1" customWidth="1"/>
    <col min="12048" max="12048" width="8.42578125" style="31" bestFit="1" customWidth="1"/>
    <col min="12049" max="12049" width="5.7109375" style="31" bestFit="1" customWidth="1"/>
    <col min="12050" max="12050" width="2.28515625" style="31" customWidth="1"/>
    <col min="12051" max="12287" width="9.140625" style="31" customWidth="1"/>
    <col min="12288" max="12288" width="22.140625" style="31"/>
    <col min="12289" max="12289" width="22.140625" style="31" bestFit="1" customWidth="1"/>
    <col min="12290" max="12290" width="6" style="31" bestFit="1" customWidth="1"/>
    <col min="12291" max="12291" width="5.7109375" style="31" bestFit="1" customWidth="1"/>
    <col min="12292" max="12292" width="8.42578125" style="31" bestFit="1" customWidth="1"/>
    <col min="12293" max="12293" width="6" style="31" bestFit="1" customWidth="1"/>
    <col min="12294" max="12294" width="5.7109375" style="31" bestFit="1" customWidth="1"/>
    <col min="12295" max="12295" width="8.42578125" style="31" bestFit="1" customWidth="1"/>
    <col min="12296" max="12296" width="6" style="31" bestFit="1" customWidth="1"/>
    <col min="12297" max="12297" width="5.7109375" style="31" bestFit="1" customWidth="1"/>
    <col min="12298" max="12298" width="8.42578125" style="31" bestFit="1" customWidth="1"/>
    <col min="12299" max="12299" width="6" style="31" bestFit="1" customWidth="1"/>
    <col min="12300" max="12300" width="5.7109375" style="31" bestFit="1" customWidth="1"/>
    <col min="12301" max="12301" width="8.42578125" style="31" bestFit="1" customWidth="1"/>
    <col min="12302" max="12302" width="6" style="31" bestFit="1" customWidth="1"/>
    <col min="12303" max="12303" width="5.7109375" style="31" bestFit="1" customWidth="1"/>
    <col min="12304" max="12304" width="8.42578125" style="31" bestFit="1" customWidth="1"/>
    <col min="12305" max="12305" width="5.7109375" style="31" bestFit="1" customWidth="1"/>
    <col min="12306" max="12306" width="2.28515625" style="31" customWidth="1"/>
    <col min="12307" max="12543" width="9.140625" style="31" customWidth="1"/>
    <col min="12544" max="12544" width="22.140625" style="31"/>
    <col min="12545" max="12545" width="22.140625" style="31" bestFit="1" customWidth="1"/>
    <col min="12546" max="12546" width="6" style="31" bestFit="1" customWidth="1"/>
    <col min="12547" max="12547" width="5.7109375" style="31" bestFit="1" customWidth="1"/>
    <col min="12548" max="12548" width="8.42578125" style="31" bestFit="1" customWidth="1"/>
    <col min="12549" max="12549" width="6" style="31" bestFit="1" customWidth="1"/>
    <col min="12550" max="12550" width="5.7109375" style="31" bestFit="1" customWidth="1"/>
    <col min="12551" max="12551" width="8.42578125" style="31" bestFit="1" customWidth="1"/>
    <col min="12552" max="12552" width="6" style="31" bestFit="1" customWidth="1"/>
    <col min="12553" max="12553" width="5.7109375" style="31" bestFit="1" customWidth="1"/>
    <col min="12554" max="12554" width="8.42578125" style="31" bestFit="1" customWidth="1"/>
    <col min="12555" max="12555" width="6" style="31" bestFit="1" customWidth="1"/>
    <col min="12556" max="12556" width="5.7109375" style="31" bestFit="1" customWidth="1"/>
    <col min="12557" max="12557" width="8.42578125" style="31" bestFit="1" customWidth="1"/>
    <col min="12558" max="12558" width="6" style="31" bestFit="1" customWidth="1"/>
    <col min="12559" max="12559" width="5.7109375" style="31" bestFit="1" customWidth="1"/>
    <col min="12560" max="12560" width="8.42578125" style="31" bestFit="1" customWidth="1"/>
    <col min="12561" max="12561" width="5.7109375" style="31" bestFit="1" customWidth="1"/>
    <col min="12562" max="12562" width="2.28515625" style="31" customWidth="1"/>
    <col min="12563" max="12799" width="9.140625" style="31" customWidth="1"/>
    <col min="12800" max="12800" width="22.140625" style="31"/>
    <col min="12801" max="12801" width="22.140625" style="31" bestFit="1" customWidth="1"/>
    <col min="12802" max="12802" width="6" style="31" bestFit="1" customWidth="1"/>
    <col min="12803" max="12803" width="5.7109375" style="31" bestFit="1" customWidth="1"/>
    <col min="12804" max="12804" width="8.42578125" style="31" bestFit="1" customWidth="1"/>
    <col min="12805" max="12805" width="6" style="31" bestFit="1" customWidth="1"/>
    <col min="12806" max="12806" width="5.7109375" style="31" bestFit="1" customWidth="1"/>
    <col min="12807" max="12807" width="8.42578125" style="31" bestFit="1" customWidth="1"/>
    <col min="12808" max="12808" width="6" style="31" bestFit="1" customWidth="1"/>
    <col min="12809" max="12809" width="5.7109375" style="31" bestFit="1" customWidth="1"/>
    <col min="12810" max="12810" width="8.42578125" style="31" bestFit="1" customWidth="1"/>
    <col min="12811" max="12811" width="6" style="31" bestFit="1" customWidth="1"/>
    <col min="12812" max="12812" width="5.7109375" style="31" bestFit="1" customWidth="1"/>
    <col min="12813" max="12813" width="8.42578125" style="31" bestFit="1" customWidth="1"/>
    <col min="12814" max="12814" width="6" style="31" bestFit="1" customWidth="1"/>
    <col min="12815" max="12815" width="5.7109375" style="31" bestFit="1" customWidth="1"/>
    <col min="12816" max="12816" width="8.42578125" style="31" bestFit="1" customWidth="1"/>
    <col min="12817" max="12817" width="5.7109375" style="31" bestFit="1" customWidth="1"/>
    <col min="12818" max="12818" width="2.28515625" style="31" customWidth="1"/>
    <col min="12819" max="13055" width="9.140625" style="31" customWidth="1"/>
    <col min="13056" max="13056" width="22.140625" style="31"/>
    <col min="13057" max="13057" width="22.140625" style="31" bestFit="1" customWidth="1"/>
    <col min="13058" max="13058" width="6" style="31" bestFit="1" customWidth="1"/>
    <col min="13059" max="13059" width="5.7109375" style="31" bestFit="1" customWidth="1"/>
    <col min="13060" max="13060" width="8.42578125" style="31" bestFit="1" customWidth="1"/>
    <col min="13061" max="13061" width="6" style="31" bestFit="1" customWidth="1"/>
    <col min="13062" max="13062" width="5.7109375" style="31" bestFit="1" customWidth="1"/>
    <col min="13063" max="13063" width="8.42578125" style="31" bestFit="1" customWidth="1"/>
    <col min="13064" max="13064" width="6" style="31" bestFit="1" customWidth="1"/>
    <col min="13065" max="13065" width="5.7109375" style="31" bestFit="1" customWidth="1"/>
    <col min="13066" max="13066" width="8.42578125" style="31" bestFit="1" customWidth="1"/>
    <col min="13067" max="13067" width="6" style="31" bestFit="1" customWidth="1"/>
    <col min="13068" max="13068" width="5.7109375" style="31" bestFit="1" customWidth="1"/>
    <col min="13069" max="13069" width="8.42578125" style="31" bestFit="1" customWidth="1"/>
    <col min="13070" max="13070" width="6" style="31" bestFit="1" customWidth="1"/>
    <col min="13071" max="13071" width="5.7109375" style="31" bestFit="1" customWidth="1"/>
    <col min="13072" max="13072" width="8.42578125" style="31" bestFit="1" customWidth="1"/>
    <col min="13073" max="13073" width="5.7109375" style="31" bestFit="1" customWidth="1"/>
    <col min="13074" max="13074" width="2.28515625" style="31" customWidth="1"/>
    <col min="13075" max="13311" width="9.140625" style="31" customWidth="1"/>
    <col min="13312" max="13312" width="22.140625" style="31"/>
    <col min="13313" max="13313" width="22.140625" style="31" bestFit="1" customWidth="1"/>
    <col min="13314" max="13314" width="6" style="31" bestFit="1" customWidth="1"/>
    <col min="13315" max="13315" width="5.7109375" style="31" bestFit="1" customWidth="1"/>
    <col min="13316" max="13316" width="8.42578125" style="31" bestFit="1" customWidth="1"/>
    <col min="13317" max="13317" width="6" style="31" bestFit="1" customWidth="1"/>
    <col min="13318" max="13318" width="5.7109375" style="31" bestFit="1" customWidth="1"/>
    <col min="13319" max="13319" width="8.42578125" style="31" bestFit="1" customWidth="1"/>
    <col min="13320" max="13320" width="6" style="31" bestFit="1" customWidth="1"/>
    <col min="13321" max="13321" width="5.7109375" style="31" bestFit="1" customWidth="1"/>
    <col min="13322" max="13322" width="8.42578125" style="31" bestFit="1" customWidth="1"/>
    <col min="13323" max="13323" width="6" style="31" bestFit="1" customWidth="1"/>
    <col min="13324" max="13324" width="5.7109375" style="31" bestFit="1" customWidth="1"/>
    <col min="13325" max="13325" width="8.42578125" style="31" bestFit="1" customWidth="1"/>
    <col min="13326" max="13326" width="6" style="31" bestFit="1" customWidth="1"/>
    <col min="13327" max="13327" width="5.7109375" style="31" bestFit="1" customWidth="1"/>
    <col min="13328" max="13328" width="8.42578125" style="31" bestFit="1" customWidth="1"/>
    <col min="13329" max="13329" width="5.7109375" style="31" bestFit="1" customWidth="1"/>
    <col min="13330" max="13330" width="2.28515625" style="31" customWidth="1"/>
    <col min="13331" max="13567" width="9.140625" style="31" customWidth="1"/>
    <col min="13568" max="13568" width="22.140625" style="31"/>
    <col min="13569" max="13569" width="22.140625" style="31" bestFit="1" customWidth="1"/>
    <col min="13570" max="13570" width="6" style="31" bestFit="1" customWidth="1"/>
    <col min="13571" max="13571" width="5.7109375" style="31" bestFit="1" customWidth="1"/>
    <col min="13572" max="13572" width="8.42578125" style="31" bestFit="1" customWidth="1"/>
    <col min="13573" max="13573" width="6" style="31" bestFit="1" customWidth="1"/>
    <col min="13574" max="13574" width="5.7109375" style="31" bestFit="1" customWidth="1"/>
    <col min="13575" max="13575" width="8.42578125" style="31" bestFit="1" customWidth="1"/>
    <col min="13576" max="13576" width="6" style="31" bestFit="1" customWidth="1"/>
    <col min="13577" max="13577" width="5.7109375" style="31" bestFit="1" customWidth="1"/>
    <col min="13578" max="13578" width="8.42578125" style="31" bestFit="1" customWidth="1"/>
    <col min="13579" max="13579" width="6" style="31" bestFit="1" customWidth="1"/>
    <col min="13580" max="13580" width="5.7109375" style="31" bestFit="1" customWidth="1"/>
    <col min="13581" max="13581" width="8.42578125" style="31" bestFit="1" customWidth="1"/>
    <col min="13582" max="13582" width="6" style="31" bestFit="1" customWidth="1"/>
    <col min="13583" max="13583" width="5.7109375" style="31" bestFit="1" customWidth="1"/>
    <col min="13584" max="13584" width="8.42578125" style="31" bestFit="1" customWidth="1"/>
    <col min="13585" max="13585" width="5.7109375" style="31" bestFit="1" customWidth="1"/>
    <col min="13586" max="13586" width="2.28515625" style="31" customWidth="1"/>
    <col min="13587" max="13823" width="9.140625" style="31" customWidth="1"/>
    <col min="13824" max="13824" width="22.140625" style="31"/>
    <col min="13825" max="13825" width="22.140625" style="31" bestFit="1" customWidth="1"/>
    <col min="13826" max="13826" width="6" style="31" bestFit="1" customWidth="1"/>
    <col min="13827" max="13827" width="5.7109375" style="31" bestFit="1" customWidth="1"/>
    <col min="13828" max="13828" width="8.42578125" style="31" bestFit="1" customWidth="1"/>
    <col min="13829" max="13829" width="6" style="31" bestFit="1" customWidth="1"/>
    <col min="13830" max="13830" width="5.7109375" style="31" bestFit="1" customWidth="1"/>
    <col min="13831" max="13831" width="8.42578125" style="31" bestFit="1" customWidth="1"/>
    <col min="13832" max="13832" width="6" style="31" bestFit="1" customWidth="1"/>
    <col min="13833" max="13833" width="5.7109375" style="31" bestFit="1" customWidth="1"/>
    <col min="13834" max="13834" width="8.42578125" style="31" bestFit="1" customWidth="1"/>
    <col min="13835" max="13835" width="6" style="31" bestFit="1" customWidth="1"/>
    <col min="13836" max="13836" width="5.7109375" style="31" bestFit="1" customWidth="1"/>
    <col min="13837" max="13837" width="8.42578125" style="31" bestFit="1" customWidth="1"/>
    <col min="13838" max="13838" width="6" style="31" bestFit="1" customWidth="1"/>
    <col min="13839" max="13839" width="5.7109375" style="31" bestFit="1" customWidth="1"/>
    <col min="13840" max="13840" width="8.42578125" style="31" bestFit="1" customWidth="1"/>
    <col min="13841" max="13841" width="5.7109375" style="31" bestFit="1" customWidth="1"/>
    <col min="13842" max="13842" width="2.28515625" style="31" customWidth="1"/>
    <col min="13843" max="14079" width="9.140625" style="31" customWidth="1"/>
    <col min="14080" max="14080" width="22.140625" style="31"/>
    <col min="14081" max="14081" width="22.140625" style="31" bestFit="1" customWidth="1"/>
    <col min="14082" max="14082" width="6" style="31" bestFit="1" customWidth="1"/>
    <col min="14083" max="14083" width="5.7109375" style="31" bestFit="1" customWidth="1"/>
    <col min="14084" max="14084" width="8.42578125" style="31" bestFit="1" customWidth="1"/>
    <col min="14085" max="14085" width="6" style="31" bestFit="1" customWidth="1"/>
    <col min="14086" max="14086" width="5.7109375" style="31" bestFit="1" customWidth="1"/>
    <col min="14087" max="14087" width="8.42578125" style="31" bestFit="1" customWidth="1"/>
    <col min="14088" max="14088" width="6" style="31" bestFit="1" customWidth="1"/>
    <col min="14089" max="14089" width="5.7109375" style="31" bestFit="1" customWidth="1"/>
    <col min="14090" max="14090" width="8.42578125" style="31" bestFit="1" customWidth="1"/>
    <col min="14091" max="14091" width="6" style="31" bestFit="1" customWidth="1"/>
    <col min="14092" max="14092" width="5.7109375" style="31" bestFit="1" customWidth="1"/>
    <col min="14093" max="14093" width="8.42578125" style="31" bestFit="1" customWidth="1"/>
    <col min="14094" max="14094" width="6" style="31" bestFit="1" customWidth="1"/>
    <col min="14095" max="14095" width="5.7109375" style="31" bestFit="1" customWidth="1"/>
    <col min="14096" max="14096" width="8.42578125" style="31" bestFit="1" customWidth="1"/>
    <col min="14097" max="14097" width="5.7109375" style="31" bestFit="1" customWidth="1"/>
    <col min="14098" max="14098" width="2.28515625" style="31" customWidth="1"/>
    <col min="14099" max="14335" width="9.140625" style="31" customWidth="1"/>
    <col min="14336" max="14336" width="22.140625" style="31"/>
    <col min="14337" max="14337" width="22.140625" style="31" bestFit="1" customWidth="1"/>
    <col min="14338" max="14338" width="6" style="31" bestFit="1" customWidth="1"/>
    <col min="14339" max="14339" width="5.7109375" style="31" bestFit="1" customWidth="1"/>
    <col min="14340" max="14340" width="8.42578125" style="31" bestFit="1" customWidth="1"/>
    <col min="14341" max="14341" width="6" style="31" bestFit="1" customWidth="1"/>
    <col min="14342" max="14342" width="5.7109375" style="31" bestFit="1" customWidth="1"/>
    <col min="14343" max="14343" width="8.42578125" style="31" bestFit="1" customWidth="1"/>
    <col min="14344" max="14344" width="6" style="31" bestFit="1" customWidth="1"/>
    <col min="14345" max="14345" width="5.7109375" style="31" bestFit="1" customWidth="1"/>
    <col min="14346" max="14346" width="8.42578125" style="31" bestFit="1" customWidth="1"/>
    <col min="14347" max="14347" width="6" style="31" bestFit="1" customWidth="1"/>
    <col min="14348" max="14348" width="5.7109375" style="31" bestFit="1" customWidth="1"/>
    <col min="14349" max="14349" width="8.42578125" style="31" bestFit="1" customWidth="1"/>
    <col min="14350" max="14350" width="6" style="31" bestFit="1" customWidth="1"/>
    <col min="14351" max="14351" width="5.7109375" style="31" bestFit="1" customWidth="1"/>
    <col min="14352" max="14352" width="8.42578125" style="31" bestFit="1" customWidth="1"/>
    <col min="14353" max="14353" width="5.7109375" style="31" bestFit="1" customWidth="1"/>
    <col min="14354" max="14354" width="2.28515625" style="31" customWidth="1"/>
    <col min="14355" max="14591" width="9.140625" style="31" customWidth="1"/>
    <col min="14592" max="14592" width="22.140625" style="31"/>
    <col min="14593" max="14593" width="22.140625" style="31" bestFit="1" customWidth="1"/>
    <col min="14594" max="14594" width="6" style="31" bestFit="1" customWidth="1"/>
    <col min="14595" max="14595" width="5.7109375" style="31" bestFit="1" customWidth="1"/>
    <col min="14596" max="14596" width="8.42578125" style="31" bestFit="1" customWidth="1"/>
    <col min="14597" max="14597" width="6" style="31" bestFit="1" customWidth="1"/>
    <col min="14598" max="14598" width="5.7109375" style="31" bestFit="1" customWidth="1"/>
    <col min="14599" max="14599" width="8.42578125" style="31" bestFit="1" customWidth="1"/>
    <col min="14600" max="14600" width="6" style="31" bestFit="1" customWidth="1"/>
    <col min="14601" max="14601" width="5.7109375" style="31" bestFit="1" customWidth="1"/>
    <col min="14602" max="14602" width="8.42578125" style="31" bestFit="1" customWidth="1"/>
    <col min="14603" max="14603" width="6" style="31" bestFit="1" customWidth="1"/>
    <col min="14604" max="14604" width="5.7109375" style="31" bestFit="1" customWidth="1"/>
    <col min="14605" max="14605" width="8.42578125" style="31" bestFit="1" customWidth="1"/>
    <col min="14606" max="14606" width="6" style="31" bestFit="1" customWidth="1"/>
    <col min="14607" max="14607" width="5.7109375" style="31" bestFit="1" customWidth="1"/>
    <col min="14608" max="14608" width="8.42578125" style="31" bestFit="1" customWidth="1"/>
    <col min="14609" max="14609" width="5.7109375" style="31" bestFit="1" customWidth="1"/>
    <col min="14610" max="14610" width="2.28515625" style="31" customWidth="1"/>
    <col min="14611" max="14847" width="9.140625" style="31" customWidth="1"/>
    <col min="14848" max="14848" width="22.140625" style="31"/>
    <col min="14849" max="14849" width="22.140625" style="31" bestFit="1" customWidth="1"/>
    <col min="14850" max="14850" width="6" style="31" bestFit="1" customWidth="1"/>
    <col min="14851" max="14851" width="5.7109375" style="31" bestFit="1" customWidth="1"/>
    <col min="14852" max="14852" width="8.42578125" style="31" bestFit="1" customWidth="1"/>
    <col min="14853" max="14853" width="6" style="31" bestFit="1" customWidth="1"/>
    <col min="14854" max="14854" width="5.7109375" style="31" bestFit="1" customWidth="1"/>
    <col min="14855" max="14855" width="8.42578125" style="31" bestFit="1" customWidth="1"/>
    <col min="14856" max="14856" width="6" style="31" bestFit="1" customWidth="1"/>
    <col min="14857" max="14857" width="5.7109375" style="31" bestFit="1" customWidth="1"/>
    <col min="14858" max="14858" width="8.42578125" style="31" bestFit="1" customWidth="1"/>
    <col min="14859" max="14859" width="6" style="31" bestFit="1" customWidth="1"/>
    <col min="14860" max="14860" width="5.7109375" style="31" bestFit="1" customWidth="1"/>
    <col min="14861" max="14861" width="8.42578125" style="31" bestFit="1" customWidth="1"/>
    <col min="14862" max="14862" width="6" style="31" bestFit="1" customWidth="1"/>
    <col min="14863" max="14863" width="5.7109375" style="31" bestFit="1" customWidth="1"/>
    <col min="14864" max="14864" width="8.42578125" style="31" bestFit="1" customWidth="1"/>
    <col min="14865" max="14865" width="5.7109375" style="31" bestFit="1" customWidth="1"/>
    <col min="14866" max="14866" width="2.28515625" style="31" customWidth="1"/>
    <col min="14867" max="15103" width="9.140625" style="31" customWidth="1"/>
    <col min="15104" max="15104" width="22.140625" style="31"/>
    <col min="15105" max="15105" width="22.140625" style="31" bestFit="1" customWidth="1"/>
    <col min="15106" max="15106" width="6" style="31" bestFit="1" customWidth="1"/>
    <col min="15107" max="15107" width="5.7109375" style="31" bestFit="1" customWidth="1"/>
    <col min="15108" max="15108" width="8.42578125" style="31" bestFit="1" customWidth="1"/>
    <col min="15109" max="15109" width="6" style="31" bestFit="1" customWidth="1"/>
    <col min="15110" max="15110" width="5.7109375" style="31" bestFit="1" customWidth="1"/>
    <col min="15111" max="15111" width="8.42578125" style="31" bestFit="1" customWidth="1"/>
    <col min="15112" max="15112" width="6" style="31" bestFit="1" customWidth="1"/>
    <col min="15113" max="15113" width="5.7109375" style="31" bestFit="1" customWidth="1"/>
    <col min="15114" max="15114" width="8.42578125" style="31" bestFit="1" customWidth="1"/>
    <col min="15115" max="15115" width="6" style="31" bestFit="1" customWidth="1"/>
    <col min="15116" max="15116" width="5.7109375" style="31" bestFit="1" customWidth="1"/>
    <col min="15117" max="15117" width="8.42578125" style="31" bestFit="1" customWidth="1"/>
    <col min="15118" max="15118" width="6" style="31" bestFit="1" customWidth="1"/>
    <col min="15119" max="15119" width="5.7109375" style="31" bestFit="1" customWidth="1"/>
    <col min="15120" max="15120" width="8.42578125" style="31" bestFit="1" customWidth="1"/>
    <col min="15121" max="15121" width="5.7109375" style="31" bestFit="1" customWidth="1"/>
    <col min="15122" max="15122" width="2.28515625" style="31" customWidth="1"/>
    <col min="15123" max="15359" width="9.140625" style="31" customWidth="1"/>
    <col min="15360" max="15360" width="22.140625" style="31"/>
    <col min="15361" max="15361" width="22.140625" style="31" bestFit="1" customWidth="1"/>
    <col min="15362" max="15362" width="6" style="31" bestFit="1" customWidth="1"/>
    <col min="15363" max="15363" width="5.7109375" style="31" bestFit="1" customWidth="1"/>
    <col min="15364" max="15364" width="8.42578125" style="31" bestFit="1" customWidth="1"/>
    <col min="15365" max="15365" width="6" style="31" bestFit="1" customWidth="1"/>
    <col min="15366" max="15366" width="5.7109375" style="31" bestFit="1" customWidth="1"/>
    <col min="15367" max="15367" width="8.42578125" style="31" bestFit="1" customWidth="1"/>
    <col min="15368" max="15368" width="6" style="31" bestFit="1" customWidth="1"/>
    <col min="15369" max="15369" width="5.7109375" style="31" bestFit="1" customWidth="1"/>
    <col min="15370" max="15370" width="8.42578125" style="31" bestFit="1" customWidth="1"/>
    <col min="15371" max="15371" width="6" style="31" bestFit="1" customWidth="1"/>
    <col min="15372" max="15372" width="5.7109375" style="31" bestFit="1" customWidth="1"/>
    <col min="15373" max="15373" width="8.42578125" style="31" bestFit="1" customWidth="1"/>
    <col min="15374" max="15374" width="6" style="31" bestFit="1" customWidth="1"/>
    <col min="15375" max="15375" width="5.7109375" style="31" bestFit="1" customWidth="1"/>
    <col min="15376" max="15376" width="8.42578125" style="31" bestFit="1" customWidth="1"/>
    <col min="15377" max="15377" width="5.7109375" style="31" bestFit="1" customWidth="1"/>
    <col min="15378" max="15378" width="2.28515625" style="31" customWidth="1"/>
    <col min="15379" max="15615" width="9.140625" style="31" customWidth="1"/>
    <col min="15616" max="15616" width="22.140625" style="31"/>
    <col min="15617" max="15617" width="22.140625" style="31" bestFit="1" customWidth="1"/>
    <col min="15618" max="15618" width="6" style="31" bestFit="1" customWidth="1"/>
    <col min="15619" max="15619" width="5.7109375" style="31" bestFit="1" customWidth="1"/>
    <col min="15620" max="15620" width="8.42578125" style="31" bestFit="1" customWidth="1"/>
    <col min="15621" max="15621" width="6" style="31" bestFit="1" customWidth="1"/>
    <col min="15622" max="15622" width="5.7109375" style="31" bestFit="1" customWidth="1"/>
    <col min="15623" max="15623" width="8.42578125" style="31" bestFit="1" customWidth="1"/>
    <col min="15624" max="15624" width="6" style="31" bestFit="1" customWidth="1"/>
    <col min="15625" max="15625" width="5.7109375" style="31" bestFit="1" customWidth="1"/>
    <col min="15626" max="15626" width="8.42578125" style="31" bestFit="1" customWidth="1"/>
    <col min="15627" max="15627" width="6" style="31" bestFit="1" customWidth="1"/>
    <col min="15628" max="15628" width="5.7109375" style="31" bestFit="1" customWidth="1"/>
    <col min="15629" max="15629" width="8.42578125" style="31" bestFit="1" customWidth="1"/>
    <col min="15630" max="15630" width="6" style="31" bestFit="1" customWidth="1"/>
    <col min="15631" max="15631" width="5.7109375" style="31" bestFit="1" customWidth="1"/>
    <col min="15632" max="15632" width="8.42578125" style="31" bestFit="1" customWidth="1"/>
    <col min="15633" max="15633" width="5.7109375" style="31" bestFit="1" customWidth="1"/>
    <col min="15634" max="15634" width="2.28515625" style="31" customWidth="1"/>
    <col min="15635" max="15871" width="9.140625" style="31" customWidth="1"/>
    <col min="15872" max="15872" width="22.140625" style="31"/>
    <col min="15873" max="15873" width="22.140625" style="31" bestFit="1" customWidth="1"/>
    <col min="15874" max="15874" width="6" style="31" bestFit="1" customWidth="1"/>
    <col min="15875" max="15875" width="5.7109375" style="31" bestFit="1" customWidth="1"/>
    <col min="15876" max="15876" width="8.42578125" style="31" bestFit="1" customWidth="1"/>
    <col min="15877" max="15877" width="6" style="31" bestFit="1" customWidth="1"/>
    <col min="15878" max="15878" width="5.7109375" style="31" bestFit="1" customWidth="1"/>
    <col min="15879" max="15879" width="8.42578125" style="31" bestFit="1" customWidth="1"/>
    <col min="15880" max="15880" width="6" style="31" bestFit="1" customWidth="1"/>
    <col min="15881" max="15881" width="5.7109375" style="31" bestFit="1" customWidth="1"/>
    <col min="15882" max="15882" width="8.42578125" style="31" bestFit="1" customWidth="1"/>
    <col min="15883" max="15883" width="6" style="31" bestFit="1" customWidth="1"/>
    <col min="15884" max="15884" width="5.7109375" style="31" bestFit="1" customWidth="1"/>
    <col min="15885" max="15885" width="8.42578125" style="31" bestFit="1" customWidth="1"/>
    <col min="15886" max="15886" width="6" style="31" bestFit="1" customWidth="1"/>
    <col min="15887" max="15887" width="5.7109375" style="31" bestFit="1" customWidth="1"/>
    <col min="15888" max="15888" width="8.42578125" style="31" bestFit="1" customWidth="1"/>
    <col min="15889" max="15889" width="5.7109375" style="31" bestFit="1" customWidth="1"/>
    <col min="15890" max="15890" width="2.28515625" style="31" customWidth="1"/>
    <col min="15891" max="16127" width="9.140625" style="31" customWidth="1"/>
    <col min="16128" max="16128" width="22.140625" style="31"/>
    <col min="16129" max="16129" width="22.140625" style="31" bestFit="1" customWidth="1"/>
    <col min="16130" max="16130" width="6" style="31" bestFit="1" customWidth="1"/>
    <col min="16131" max="16131" width="5.7109375" style="31" bestFit="1" customWidth="1"/>
    <col min="16132" max="16132" width="8.42578125" style="31" bestFit="1" customWidth="1"/>
    <col min="16133" max="16133" width="6" style="31" bestFit="1" customWidth="1"/>
    <col min="16134" max="16134" width="5.7109375" style="31" bestFit="1" customWidth="1"/>
    <col min="16135" max="16135" width="8.42578125" style="31" bestFit="1" customWidth="1"/>
    <col min="16136" max="16136" width="6" style="31" bestFit="1" customWidth="1"/>
    <col min="16137" max="16137" width="5.7109375" style="31" bestFit="1" customWidth="1"/>
    <col min="16138" max="16138" width="8.42578125" style="31" bestFit="1" customWidth="1"/>
    <col min="16139" max="16139" width="6" style="31" bestFit="1" customWidth="1"/>
    <col min="16140" max="16140" width="5.7109375" style="31" bestFit="1" customWidth="1"/>
    <col min="16141" max="16141" width="8.42578125" style="31" bestFit="1" customWidth="1"/>
    <col min="16142" max="16142" width="6" style="31" bestFit="1" customWidth="1"/>
    <col min="16143" max="16143" width="5.7109375" style="31" bestFit="1" customWidth="1"/>
    <col min="16144" max="16144" width="8.42578125" style="31" bestFit="1" customWidth="1"/>
    <col min="16145" max="16145" width="5.7109375" style="31" bestFit="1" customWidth="1"/>
    <col min="16146" max="16146" width="2.28515625" style="31" customWidth="1"/>
    <col min="16147" max="16383" width="9.140625" style="31" customWidth="1"/>
    <col min="16384" max="16384" width="22.140625" style="31"/>
  </cols>
  <sheetData>
    <row r="2" spans="1:23" ht="15" x14ac:dyDescent="0.25">
      <c r="A2" s="126"/>
      <c r="B2" s="128" t="s">
        <v>153</v>
      </c>
      <c r="C2" s="128"/>
      <c r="D2" s="128"/>
      <c r="E2" s="128" t="s">
        <v>154</v>
      </c>
      <c r="F2" s="128"/>
      <c r="G2" s="128"/>
      <c r="H2" s="128" t="s">
        <v>155</v>
      </c>
      <c r="I2" s="128"/>
      <c r="J2" s="128"/>
      <c r="K2" s="128" t="s">
        <v>156</v>
      </c>
      <c r="L2" s="128"/>
      <c r="M2" s="129"/>
      <c r="N2" s="128" t="s">
        <v>157</v>
      </c>
      <c r="O2" s="128"/>
      <c r="P2" s="128"/>
      <c r="Q2" s="128"/>
    </row>
    <row r="3" spans="1:23" ht="15" x14ac:dyDescent="0.25">
      <c r="A3" s="127"/>
      <c r="B3" s="66" t="s">
        <v>80</v>
      </c>
      <c r="C3" s="66" t="s">
        <v>158</v>
      </c>
      <c r="D3" s="66" t="s">
        <v>159</v>
      </c>
      <c r="E3" s="66" t="s">
        <v>80</v>
      </c>
      <c r="F3" s="66" t="s">
        <v>158</v>
      </c>
      <c r="G3" s="66" t="s">
        <v>159</v>
      </c>
      <c r="H3" s="66" t="s">
        <v>80</v>
      </c>
      <c r="I3" s="66" t="s">
        <v>158</v>
      </c>
      <c r="J3" s="66" t="s">
        <v>159</v>
      </c>
      <c r="K3" s="66" t="s">
        <v>80</v>
      </c>
      <c r="L3" s="66" t="s">
        <v>158</v>
      </c>
      <c r="M3" s="66" t="s">
        <v>159</v>
      </c>
      <c r="N3" s="67" t="s">
        <v>80</v>
      </c>
      <c r="O3" s="67" t="s">
        <v>158</v>
      </c>
      <c r="P3" s="67" t="s">
        <v>159</v>
      </c>
      <c r="Q3" s="68" t="s">
        <v>160</v>
      </c>
    </row>
    <row r="4" spans="1:23" ht="15" x14ac:dyDescent="0.25">
      <c r="A4" s="69" t="s">
        <v>81</v>
      </c>
      <c r="B4" s="70">
        <v>18</v>
      </c>
      <c r="C4" s="70">
        <v>12</v>
      </c>
      <c r="D4" s="70">
        <v>6</v>
      </c>
      <c r="E4" s="70">
        <v>8</v>
      </c>
      <c r="F4" s="70"/>
      <c r="G4" s="70">
        <v>8</v>
      </c>
      <c r="H4" s="70">
        <v>8</v>
      </c>
      <c r="I4" s="70"/>
      <c r="J4" s="70">
        <v>8</v>
      </c>
      <c r="K4" s="70">
        <v>16</v>
      </c>
      <c r="L4" s="70">
        <v>4</v>
      </c>
      <c r="M4" s="70">
        <v>12</v>
      </c>
      <c r="N4" s="70">
        <f>SUM(O4:P4)</f>
        <v>50</v>
      </c>
      <c r="O4" s="70">
        <f>C4+F4+I4+L4</f>
        <v>16</v>
      </c>
      <c r="P4" s="70">
        <f>D4+G4+J4+M4</f>
        <v>34</v>
      </c>
      <c r="Q4" s="71">
        <f>N4/4</f>
        <v>12.5</v>
      </c>
    </row>
    <row r="5" spans="1:23" ht="15" x14ac:dyDescent="0.25">
      <c r="A5" s="69" t="s">
        <v>82</v>
      </c>
      <c r="B5" s="70">
        <v>24</v>
      </c>
      <c r="C5" s="70">
        <v>24</v>
      </c>
      <c r="D5" s="70">
        <v>0</v>
      </c>
      <c r="E5" s="70">
        <v>4</v>
      </c>
      <c r="F5" s="70"/>
      <c r="G5" s="70">
        <v>4</v>
      </c>
      <c r="H5" s="70">
        <v>16</v>
      </c>
      <c r="I5" s="70"/>
      <c r="J5" s="70">
        <v>16</v>
      </c>
      <c r="K5" s="70">
        <v>12</v>
      </c>
      <c r="L5" s="70">
        <v>4</v>
      </c>
      <c r="M5" s="70">
        <v>8</v>
      </c>
      <c r="N5" s="70">
        <f t="shared" ref="N5:N13" si="0">SUM(O5:P5)</f>
        <v>56</v>
      </c>
      <c r="O5" s="70">
        <f t="shared" ref="O5:O13" si="1">C5+F5+I5+L5</f>
        <v>28</v>
      </c>
      <c r="P5" s="70">
        <f t="shared" ref="P5:P13" si="2">D5+G5+J5+M5</f>
        <v>28</v>
      </c>
      <c r="Q5" s="71">
        <f t="shared" ref="Q5:Q13" si="3">N5/4</f>
        <v>14</v>
      </c>
    </row>
    <row r="6" spans="1:23" ht="15" x14ac:dyDescent="0.25">
      <c r="A6" s="69" t="s">
        <v>83</v>
      </c>
      <c r="B6" s="70">
        <v>26</v>
      </c>
      <c r="C6" s="70"/>
      <c r="D6" s="70">
        <v>26</v>
      </c>
      <c r="E6" s="70">
        <v>18</v>
      </c>
      <c r="F6" s="70"/>
      <c r="G6" s="70">
        <v>18</v>
      </c>
      <c r="H6" s="70">
        <v>10</v>
      </c>
      <c r="I6" s="70"/>
      <c r="J6" s="70">
        <v>10</v>
      </c>
      <c r="K6" s="70">
        <v>18</v>
      </c>
      <c r="L6" s="70"/>
      <c r="M6" s="70">
        <v>18</v>
      </c>
      <c r="N6" s="70">
        <f t="shared" si="0"/>
        <v>72</v>
      </c>
      <c r="O6" s="70">
        <f t="shared" si="1"/>
        <v>0</v>
      </c>
      <c r="P6" s="70">
        <f t="shared" si="2"/>
        <v>72</v>
      </c>
      <c r="Q6" s="71">
        <f t="shared" si="3"/>
        <v>18</v>
      </c>
    </row>
    <row r="7" spans="1:23" ht="15" x14ac:dyDescent="0.25">
      <c r="A7" s="69" t="s">
        <v>84</v>
      </c>
      <c r="B7" s="70">
        <v>32</v>
      </c>
      <c r="C7" s="70"/>
      <c r="D7" s="70">
        <v>32</v>
      </c>
      <c r="E7" s="70">
        <v>14</v>
      </c>
      <c r="F7" s="70"/>
      <c r="G7" s="70">
        <v>14</v>
      </c>
      <c r="H7" s="70">
        <v>12</v>
      </c>
      <c r="I7" s="70"/>
      <c r="J7" s="70">
        <v>12</v>
      </c>
      <c r="K7" s="70">
        <v>8</v>
      </c>
      <c r="L7" s="70"/>
      <c r="M7" s="70">
        <v>8</v>
      </c>
      <c r="N7" s="70">
        <f t="shared" si="0"/>
        <v>66</v>
      </c>
      <c r="O7" s="70">
        <f t="shared" si="1"/>
        <v>0</v>
      </c>
      <c r="P7" s="70">
        <f t="shared" si="2"/>
        <v>66</v>
      </c>
      <c r="Q7" s="71">
        <f t="shared" si="3"/>
        <v>16.5</v>
      </c>
    </row>
    <row r="8" spans="1:23" ht="15" x14ac:dyDescent="0.25">
      <c r="A8" s="69" t="s">
        <v>85</v>
      </c>
      <c r="B8" s="70">
        <v>0</v>
      </c>
      <c r="C8" s="70"/>
      <c r="D8" s="70">
        <v>0</v>
      </c>
      <c r="E8" s="70">
        <v>4</v>
      </c>
      <c r="F8" s="70">
        <v>4</v>
      </c>
      <c r="G8" s="70">
        <v>0</v>
      </c>
      <c r="H8" s="70">
        <v>4</v>
      </c>
      <c r="I8" s="70"/>
      <c r="J8" s="70">
        <v>4</v>
      </c>
      <c r="K8" s="70"/>
      <c r="L8" s="70"/>
      <c r="M8" s="70">
        <v>0</v>
      </c>
      <c r="N8" s="70">
        <f t="shared" si="0"/>
        <v>8</v>
      </c>
      <c r="O8" s="70">
        <f t="shared" si="1"/>
        <v>4</v>
      </c>
      <c r="P8" s="70">
        <f t="shared" si="2"/>
        <v>4</v>
      </c>
      <c r="Q8" s="71">
        <f t="shared" si="3"/>
        <v>2</v>
      </c>
      <c r="S8" s="125" t="s">
        <v>161</v>
      </c>
      <c r="T8" s="125"/>
      <c r="U8" s="125"/>
      <c r="V8" s="125"/>
      <c r="W8" s="125"/>
    </row>
    <row r="9" spans="1:23" ht="15" x14ac:dyDescent="0.25">
      <c r="A9" s="69" t="s">
        <v>86</v>
      </c>
      <c r="B9" s="70">
        <v>12</v>
      </c>
      <c r="C9" s="70"/>
      <c r="D9" s="70">
        <v>12</v>
      </c>
      <c r="E9" s="70">
        <v>10</v>
      </c>
      <c r="F9" s="70"/>
      <c r="G9" s="70">
        <v>10</v>
      </c>
      <c r="H9" s="70">
        <v>30</v>
      </c>
      <c r="I9" s="70">
        <v>26</v>
      </c>
      <c r="J9" s="70">
        <v>4</v>
      </c>
      <c r="K9" s="70">
        <v>16</v>
      </c>
      <c r="L9" s="70"/>
      <c r="M9" s="70">
        <v>16</v>
      </c>
      <c r="N9" s="70">
        <f t="shared" si="0"/>
        <v>68</v>
      </c>
      <c r="O9" s="70">
        <f t="shared" si="1"/>
        <v>26</v>
      </c>
      <c r="P9" s="70">
        <f t="shared" si="2"/>
        <v>42</v>
      </c>
      <c r="Q9" s="71">
        <f t="shared" si="3"/>
        <v>17</v>
      </c>
      <c r="S9" s="125"/>
      <c r="T9" s="125"/>
      <c r="U9" s="125"/>
      <c r="V9" s="125"/>
      <c r="W9" s="125"/>
    </row>
    <row r="10" spans="1:23" ht="15" x14ac:dyDescent="0.25">
      <c r="A10" s="69" t="s">
        <v>87</v>
      </c>
      <c r="B10" s="70">
        <v>4</v>
      </c>
      <c r="C10" s="70"/>
      <c r="D10" s="70">
        <v>4</v>
      </c>
      <c r="E10" s="70">
        <v>0</v>
      </c>
      <c r="F10" s="70"/>
      <c r="G10" s="70">
        <v>0</v>
      </c>
      <c r="H10" s="70">
        <v>10</v>
      </c>
      <c r="I10" s="70">
        <v>10</v>
      </c>
      <c r="J10" s="70">
        <v>0</v>
      </c>
      <c r="K10" s="70">
        <v>16</v>
      </c>
      <c r="L10" s="70">
        <v>6</v>
      </c>
      <c r="M10" s="70">
        <v>10</v>
      </c>
      <c r="N10" s="70">
        <f t="shared" si="0"/>
        <v>30</v>
      </c>
      <c r="O10" s="70">
        <f t="shared" si="1"/>
        <v>16</v>
      </c>
      <c r="P10" s="70">
        <f t="shared" si="2"/>
        <v>14</v>
      </c>
      <c r="Q10" s="71">
        <f t="shared" si="3"/>
        <v>7.5</v>
      </c>
      <c r="S10" s="125"/>
      <c r="T10" s="125"/>
      <c r="U10" s="125"/>
      <c r="V10" s="125"/>
      <c r="W10" s="125"/>
    </row>
    <row r="11" spans="1:23" ht="15" x14ac:dyDescent="0.25">
      <c r="A11" s="69" t="s">
        <v>88</v>
      </c>
      <c r="B11" s="70">
        <v>10</v>
      </c>
      <c r="C11" s="70">
        <v>10</v>
      </c>
      <c r="D11" s="70">
        <v>0</v>
      </c>
      <c r="E11" s="70">
        <v>2</v>
      </c>
      <c r="F11" s="70"/>
      <c r="G11" s="70">
        <v>2</v>
      </c>
      <c r="H11" s="70">
        <v>12</v>
      </c>
      <c r="I11" s="70"/>
      <c r="J11" s="70">
        <v>12</v>
      </c>
      <c r="K11" s="70">
        <v>4</v>
      </c>
      <c r="L11" s="70"/>
      <c r="M11" s="70">
        <v>4</v>
      </c>
      <c r="N11" s="70">
        <f t="shared" si="0"/>
        <v>28</v>
      </c>
      <c r="O11" s="70">
        <f t="shared" si="1"/>
        <v>10</v>
      </c>
      <c r="P11" s="70">
        <f t="shared" si="2"/>
        <v>18</v>
      </c>
      <c r="Q11" s="71">
        <f t="shared" si="3"/>
        <v>7</v>
      </c>
      <c r="S11" s="125"/>
      <c r="T11" s="125"/>
      <c r="U11" s="125"/>
      <c r="V11" s="125"/>
      <c r="W11" s="125"/>
    </row>
    <row r="12" spans="1:23" ht="15" x14ac:dyDescent="0.25">
      <c r="A12" s="69" t="s">
        <v>89</v>
      </c>
      <c r="B12" s="70">
        <v>8</v>
      </c>
      <c r="C12" s="70">
        <v>4</v>
      </c>
      <c r="D12" s="70">
        <v>4</v>
      </c>
      <c r="E12" s="70">
        <v>12</v>
      </c>
      <c r="F12" s="70"/>
      <c r="G12" s="70">
        <v>12</v>
      </c>
      <c r="H12" s="70">
        <v>24</v>
      </c>
      <c r="I12" s="70">
        <v>4</v>
      </c>
      <c r="J12" s="70">
        <v>20</v>
      </c>
      <c r="K12" s="70">
        <v>22</v>
      </c>
      <c r="L12" s="70"/>
      <c r="M12" s="70">
        <v>22</v>
      </c>
      <c r="N12" s="70">
        <f t="shared" si="0"/>
        <v>66</v>
      </c>
      <c r="O12" s="70">
        <f t="shared" si="1"/>
        <v>8</v>
      </c>
      <c r="P12" s="70">
        <f t="shared" si="2"/>
        <v>58</v>
      </c>
      <c r="Q12" s="71">
        <f t="shared" si="3"/>
        <v>16.5</v>
      </c>
      <c r="S12" s="125"/>
      <c r="T12" s="125"/>
      <c r="U12" s="125"/>
      <c r="V12" s="125"/>
      <c r="W12" s="125"/>
    </row>
    <row r="13" spans="1:23" ht="15" x14ac:dyDescent="0.25">
      <c r="A13" s="69" t="s">
        <v>90</v>
      </c>
      <c r="B13" s="70">
        <v>0</v>
      </c>
      <c r="C13" s="70"/>
      <c r="D13" s="70">
        <v>0</v>
      </c>
      <c r="E13" s="70">
        <v>0</v>
      </c>
      <c r="F13" s="70"/>
      <c r="G13" s="70">
        <v>0</v>
      </c>
      <c r="H13" s="70">
        <v>0</v>
      </c>
      <c r="I13" s="70"/>
      <c r="J13" s="70">
        <v>0</v>
      </c>
      <c r="K13" s="70">
        <v>4</v>
      </c>
      <c r="L13" s="70"/>
      <c r="M13" s="70">
        <v>4</v>
      </c>
      <c r="N13" s="70">
        <f t="shared" si="0"/>
        <v>4</v>
      </c>
      <c r="O13" s="70">
        <f t="shared" si="1"/>
        <v>0</v>
      </c>
      <c r="P13" s="70">
        <f t="shared" si="2"/>
        <v>4</v>
      </c>
      <c r="Q13" s="71">
        <f t="shared" si="3"/>
        <v>1</v>
      </c>
      <c r="S13" s="125"/>
      <c r="T13" s="125"/>
      <c r="U13" s="125"/>
      <c r="V13" s="125"/>
      <c r="W13" s="125"/>
    </row>
    <row r="14" spans="1:23" ht="15" x14ac:dyDescent="0.25">
      <c r="A14" s="72" t="s">
        <v>80</v>
      </c>
      <c r="B14" s="66">
        <f>SUM(B4:B13)</f>
        <v>134</v>
      </c>
      <c r="C14" s="66">
        <f>SUM(C4:C13)</f>
        <v>50</v>
      </c>
      <c r="D14" s="66">
        <f t="shared" ref="D14:Q14" si="4">SUM(D4:D13)</f>
        <v>84</v>
      </c>
      <c r="E14" s="66">
        <f t="shared" si="4"/>
        <v>72</v>
      </c>
      <c r="F14" s="66">
        <f t="shared" si="4"/>
        <v>4</v>
      </c>
      <c r="G14" s="66">
        <f t="shared" si="4"/>
        <v>68</v>
      </c>
      <c r="H14" s="66">
        <f t="shared" si="4"/>
        <v>126</v>
      </c>
      <c r="I14" s="66">
        <f t="shared" si="4"/>
        <v>40</v>
      </c>
      <c r="J14" s="66">
        <f t="shared" si="4"/>
        <v>86</v>
      </c>
      <c r="K14" s="66">
        <f t="shared" si="4"/>
        <v>116</v>
      </c>
      <c r="L14" s="66">
        <f t="shared" si="4"/>
        <v>14</v>
      </c>
      <c r="M14" s="66">
        <f t="shared" si="4"/>
        <v>102</v>
      </c>
      <c r="N14" s="66">
        <f t="shared" si="4"/>
        <v>448</v>
      </c>
      <c r="O14" s="66">
        <f t="shared" si="4"/>
        <v>108</v>
      </c>
      <c r="P14" s="66">
        <f t="shared" si="4"/>
        <v>340</v>
      </c>
      <c r="Q14" s="66">
        <f t="shared" si="4"/>
        <v>112</v>
      </c>
      <c r="S14" s="125"/>
      <c r="T14" s="125"/>
      <c r="U14" s="125"/>
      <c r="V14" s="125"/>
      <c r="W14" s="125"/>
    </row>
    <row r="15" spans="1:23" x14ac:dyDescent="0.2">
      <c r="A15" s="73" t="s">
        <v>162</v>
      </c>
      <c r="B15" s="34">
        <f>AVERAGE(B4:B13)</f>
        <v>13.4</v>
      </c>
      <c r="C15" s="34">
        <f t="shared" ref="C15:Q15" si="5">AVERAGE(C4:C13)</f>
        <v>12.5</v>
      </c>
      <c r="D15" s="34">
        <f t="shared" si="5"/>
        <v>8.4</v>
      </c>
      <c r="E15" s="34">
        <f t="shared" si="5"/>
        <v>7.2</v>
      </c>
      <c r="F15" s="34">
        <f t="shared" si="5"/>
        <v>4</v>
      </c>
      <c r="G15" s="34">
        <f t="shared" si="5"/>
        <v>6.8</v>
      </c>
      <c r="H15" s="34">
        <f t="shared" si="5"/>
        <v>12.6</v>
      </c>
      <c r="I15" s="34">
        <f t="shared" si="5"/>
        <v>13.333333333333334</v>
      </c>
      <c r="J15" s="34">
        <f t="shared" si="5"/>
        <v>8.6</v>
      </c>
      <c r="K15" s="34">
        <f t="shared" si="5"/>
        <v>12.888888888888889</v>
      </c>
      <c r="L15" s="34">
        <f t="shared" si="5"/>
        <v>4.666666666666667</v>
      </c>
      <c r="M15" s="34">
        <f t="shared" si="5"/>
        <v>10.199999999999999</v>
      </c>
      <c r="N15" s="34">
        <f t="shared" si="5"/>
        <v>44.8</v>
      </c>
      <c r="O15" s="34">
        <f t="shared" si="5"/>
        <v>10.8</v>
      </c>
      <c r="P15" s="34">
        <f t="shared" si="5"/>
        <v>34</v>
      </c>
      <c r="Q15" s="34">
        <f t="shared" si="5"/>
        <v>11.2</v>
      </c>
      <c r="S15" s="125"/>
      <c r="T15" s="125"/>
      <c r="U15" s="125"/>
      <c r="V15" s="125"/>
      <c r="W15" s="125"/>
    </row>
    <row r="16" spans="1:23" x14ac:dyDescent="0.2">
      <c r="A16" s="73" t="s">
        <v>163</v>
      </c>
      <c r="B16" s="34">
        <f>MAX(B4:B13)</f>
        <v>32</v>
      </c>
      <c r="C16" s="34">
        <f t="shared" ref="C16:Q16" si="6">MAX(C4:C13)</f>
        <v>24</v>
      </c>
      <c r="D16" s="34">
        <f t="shared" si="6"/>
        <v>32</v>
      </c>
      <c r="E16" s="34">
        <f t="shared" si="6"/>
        <v>18</v>
      </c>
      <c r="F16" s="34">
        <f t="shared" si="6"/>
        <v>4</v>
      </c>
      <c r="G16" s="34">
        <f t="shared" si="6"/>
        <v>18</v>
      </c>
      <c r="H16" s="34">
        <f t="shared" si="6"/>
        <v>30</v>
      </c>
      <c r="I16" s="34">
        <f t="shared" si="6"/>
        <v>26</v>
      </c>
      <c r="J16" s="34">
        <f t="shared" si="6"/>
        <v>20</v>
      </c>
      <c r="K16" s="34">
        <f t="shared" si="6"/>
        <v>22</v>
      </c>
      <c r="L16" s="34">
        <f t="shared" si="6"/>
        <v>6</v>
      </c>
      <c r="M16" s="34">
        <f t="shared" si="6"/>
        <v>22</v>
      </c>
      <c r="N16" s="34">
        <f t="shared" si="6"/>
        <v>72</v>
      </c>
      <c r="O16" s="34">
        <f t="shared" si="6"/>
        <v>28</v>
      </c>
      <c r="P16" s="34">
        <f t="shared" si="6"/>
        <v>72</v>
      </c>
      <c r="Q16" s="34">
        <f t="shared" si="6"/>
        <v>18</v>
      </c>
      <c r="S16" s="125"/>
      <c r="T16" s="125"/>
      <c r="U16" s="125"/>
      <c r="V16" s="125"/>
      <c r="W16" s="125"/>
    </row>
    <row r="17" spans="19:23" x14ac:dyDescent="0.2">
      <c r="S17" s="125"/>
      <c r="T17" s="125"/>
      <c r="U17" s="125"/>
      <c r="V17" s="125"/>
      <c r="W17" s="125"/>
    </row>
    <row r="18" spans="19:23" x14ac:dyDescent="0.2">
      <c r="S18" s="125"/>
      <c r="T18" s="125"/>
      <c r="U18" s="125"/>
      <c r="V18" s="125"/>
      <c r="W18" s="125"/>
    </row>
    <row r="19" spans="19:23" x14ac:dyDescent="0.2">
      <c r="S19" s="125"/>
      <c r="T19" s="125"/>
      <c r="U19" s="125"/>
      <c r="V19" s="125"/>
      <c r="W19" s="125"/>
    </row>
    <row r="20" spans="19:23" x14ac:dyDescent="0.2">
      <c r="S20" s="125"/>
      <c r="T20" s="125"/>
      <c r="U20" s="125"/>
      <c r="V20" s="125"/>
      <c r="W20" s="125"/>
    </row>
    <row r="21" spans="19:23" ht="12.75" customHeight="1" x14ac:dyDescent="0.2"/>
  </sheetData>
  <mergeCells count="7">
    <mergeCell ref="S8:W20"/>
    <mergeCell ref="A2:A3"/>
    <mergeCell ref="B2:D2"/>
    <mergeCell ref="E2:G2"/>
    <mergeCell ref="H2:J2"/>
    <mergeCell ref="K2:M2"/>
    <mergeCell ref="N2:Q2"/>
  </mergeCells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E14" sqref="E14"/>
    </sheetView>
  </sheetViews>
  <sheetFormatPr defaultColWidth="9.7109375" defaultRowHeight="15" customHeight="1" x14ac:dyDescent="0.25"/>
  <cols>
    <col min="1" max="1" width="31.7109375" style="47" customWidth="1"/>
    <col min="2" max="2" width="15.7109375" style="53" customWidth="1"/>
    <col min="3" max="16384" width="9.7109375" style="47"/>
  </cols>
  <sheetData>
    <row r="1" spans="1:15" ht="15" customHeight="1" x14ac:dyDescent="0.25">
      <c r="A1" s="50" t="s">
        <v>96</v>
      </c>
      <c r="B1" s="51">
        <v>36367</v>
      </c>
      <c r="F1" s="123" t="s">
        <v>97</v>
      </c>
      <c r="G1" s="123"/>
      <c r="H1" s="123"/>
      <c r="I1" s="123"/>
      <c r="J1" s="123"/>
      <c r="K1" s="123"/>
      <c r="L1" s="123"/>
      <c r="M1" s="123"/>
      <c r="N1" s="123"/>
      <c r="O1" s="123"/>
    </row>
    <row r="2" spans="1:15" ht="15" customHeight="1" x14ac:dyDescent="0.25">
      <c r="A2" s="50" t="s">
        <v>98</v>
      </c>
      <c r="B2" s="52">
        <f ca="1">TODAY()</f>
        <v>43391</v>
      </c>
      <c r="F2" s="130" t="s">
        <v>99</v>
      </c>
      <c r="G2" s="130"/>
      <c r="H2" s="130"/>
      <c r="I2" s="130"/>
      <c r="J2" s="130"/>
      <c r="K2" s="130"/>
      <c r="L2" s="130"/>
      <c r="M2" s="130"/>
      <c r="N2" s="130"/>
      <c r="O2" s="130"/>
    </row>
    <row r="3" spans="1:15" ht="15" customHeight="1" x14ac:dyDescent="0.25">
      <c r="A3" s="50" t="s">
        <v>100</v>
      </c>
      <c r="B3" s="53">
        <f ca="1">B2-B1</f>
        <v>7024</v>
      </c>
      <c r="F3" s="123" t="s">
        <v>101</v>
      </c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5" customHeight="1" x14ac:dyDescent="0.25">
      <c r="A4" s="50" t="s">
        <v>102</v>
      </c>
      <c r="B4" s="53">
        <v>365.25</v>
      </c>
      <c r="F4" s="131" t="s">
        <v>103</v>
      </c>
      <c r="G4" s="131"/>
      <c r="H4" s="131"/>
      <c r="I4" s="131"/>
      <c r="J4" s="131"/>
      <c r="K4" s="131"/>
      <c r="L4" s="131"/>
      <c r="M4" s="131"/>
      <c r="N4" s="131"/>
      <c r="O4" s="131"/>
    </row>
    <row r="5" spans="1:15" ht="15" customHeight="1" x14ac:dyDescent="0.25">
      <c r="A5" s="50" t="s">
        <v>104</v>
      </c>
      <c r="B5" s="90">
        <f ca="1">B3/B4</f>
        <v>19.230663928815879</v>
      </c>
      <c r="F5" s="123" t="s">
        <v>105</v>
      </c>
      <c r="G5" s="123"/>
      <c r="H5" s="123"/>
      <c r="I5" s="123"/>
      <c r="J5" s="123"/>
      <c r="K5" s="123"/>
      <c r="L5" s="123"/>
      <c r="M5" s="123"/>
      <c r="N5" s="123"/>
      <c r="O5" s="123"/>
    </row>
    <row r="6" spans="1:15" ht="15" customHeight="1" x14ac:dyDescent="0.25">
      <c r="F6" s="123" t="s">
        <v>106</v>
      </c>
      <c r="G6" s="123"/>
      <c r="H6" s="123"/>
      <c r="I6" s="123"/>
      <c r="J6" s="123"/>
      <c r="K6" s="123"/>
      <c r="L6" s="123"/>
      <c r="M6" s="123"/>
      <c r="N6" s="123"/>
      <c r="O6" s="123"/>
    </row>
    <row r="7" spans="1:15" ht="15" customHeight="1" x14ac:dyDescent="0.25">
      <c r="F7" s="123" t="s">
        <v>107</v>
      </c>
      <c r="G7" s="123"/>
      <c r="H7" s="123"/>
      <c r="I7" s="123"/>
      <c r="J7" s="123"/>
      <c r="K7" s="123"/>
      <c r="L7" s="123"/>
      <c r="M7" s="123"/>
      <c r="N7" s="123"/>
      <c r="O7" s="123"/>
    </row>
    <row r="8" spans="1:15" ht="1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" customHeight="1" x14ac:dyDescent="0.25"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1"/>
    </row>
  </sheetData>
  <mergeCells count="7">
    <mergeCell ref="F7:O7"/>
    <mergeCell ref="F1:O1"/>
    <mergeCell ref="F2:O2"/>
    <mergeCell ref="F3:O3"/>
    <mergeCell ref="F4:O4"/>
    <mergeCell ref="F5:O5"/>
    <mergeCell ref="F6:O6"/>
  </mergeCells>
  <pageMargins left="0.7" right="0.7" top="0.75" bottom="0.75" header="0.3" footer="0.3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4" workbookViewId="0">
      <selection activeCell="D25" sqref="D25"/>
    </sheetView>
  </sheetViews>
  <sheetFormatPr defaultColWidth="9.7109375" defaultRowHeight="15" customHeight="1" x14ac:dyDescent="0.25"/>
  <cols>
    <col min="1" max="1" width="7.7109375" style="47" customWidth="1"/>
    <col min="2" max="2" width="16.7109375" style="47" customWidth="1"/>
    <col min="3" max="3" width="11.7109375" style="47" customWidth="1"/>
    <col min="4" max="4" width="12.7109375" style="47" customWidth="1"/>
    <col min="5" max="5" width="10.7109375" style="47" customWidth="1"/>
    <col min="6" max="16384" width="9.7109375" style="47"/>
  </cols>
  <sheetData>
    <row r="1" spans="1:16" ht="20.100000000000001" customHeight="1" x14ac:dyDescent="0.25">
      <c r="A1" s="137" t="s">
        <v>108</v>
      </c>
      <c r="B1" s="137"/>
      <c r="C1" s="137"/>
      <c r="D1" s="137"/>
      <c r="E1" s="137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30" customHeight="1" x14ac:dyDescent="0.25">
      <c r="A2" s="48" t="s">
        <v>109</v>
      </c>
      <c r="B2" s="48" t="s">
        <v>18</v>
      </c>
      <c r="C2" s="48" t="s">
        <v>19</v>
      </c>
      <c r="D2" s="54" t="s">
        <v>110</v>
      </c>
      <c r="E2" s="48" t="s">
        <v>111</v>
      </c>
      <c r="G2" s="123" t="s">
        <v>146</v>
      </c>
      <c r="H2" s="123"/>
      <c r="I2" s="123"/>
      <c r="J2" s="123"/>
      <c r="K2" s="123"/>
      <c r="L2" s="123"/>
      <c r="M2" s="123"/>
      <c r="N2" s="123"/>
      <c r="O2" s="123"/>
      <c r="P2" s="123"/>
    </row>
    <row r="3" spans="1:16" ht="15" customHeight="1" x14ac:dyDescent="0.25">
      <c r="A3" s="49">
        <v>1</v>
      </c>
      <c r="B3" s="38" t="s">
        <v>112</v>
      </c>
      <c r="C3" s="38" t="s">
        <v>113</v>
      </c>
      <c r="D3" s="55">
        <v>39288</v>
      </c>
      <c r="E3" s="56">
        <f ca="1">INT((TODAY()-D3)/365.25)</f>
        <v>11</v>
      </c>
      <c r="G3" s="130" t="s">
        <v>99</v>
      </c>
      <c r="H3" s="130"/>
      <c r="I3" s="130"/>
      <c r="J3" s="130"/>
      <c r="K3" s="130"/>
      <c r="L3" s="130"/>
      <c r="M3" s="130"/>
      <c r="N3" s="130"/>
      <c r="O3" s="130"/>
      <c r="P3" s="130"/>
    </row>
    <row r="4" spans="1:16" ht="15" customHeight="1" x14ac:dyDescent="0.25">
      <c r="A4" s="49">
        <v>2</v>
      </c>
      <c r="B4" s="38" t="s">
        <v>114</v>
      </c>
      <c r="C4" s="38" t="s">
        <v>115</v>
      </c>
      <c r="D4" s="55">
        <v>39431</v>
      </c>
      <c r="E4" s="56">
        <f t="shared" ref="E4:E22" ca="1" si="0">INT((TODAY()-D4)/365.25)</f>
        <v>10</v>
      </c>
      <c r="G4" s="123" t="s">
        <v>221</v>
      </c>
      <c r="H4" s="123"/>
      <c r="I4" s="123"/>
      <c r="J4" s="123"/>
      <c r="K4" s="123"/>
      <c r="L4" s="123"/>
      <c r="M4" s="123"/>
      <c r="N4" s="123"/>
      <c r="O4" s="123"/>
      <c r="P4" s="123"/>
    </row>
    <row r="5" spans="1:16" ht="15" customHeight="1" x14ac:dyDescent="0.25">
      <c r="A5" s="49">
        <v>3</v>
      </c>
      <c r="B5" s="38" t="s">
        <v>116</v>
      </c>
      <c r="C5" s="38" t="s">
        <v>117</v>
      </c>
      <c r="D5" s="55">
        <v>39622</v>
      </c>
      <c r="E5" s="56">
        <f t="shared" ca="1" si="0"/>
        <v>10</v>
      </c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15" customHeight="1" x14ac:dyDescent="0.25">
      <c r="A6" s="49">
        <v>4</v>
      </c>
      <c r="B6" s="38" t="s">
        <v>118</v>
      </c>
      <c r="C6" s="38" t="s">
        <v>119</v>
      </c>
      <c r="D6" s="55">
        <v>39216</v>
      </c>
      <c r="E6" s="56">
        <f t="shared" ca="1" si="0"/>
        <v>11</v>
      </c>
      <c r="G6" s="130" t="s">
        <v>120</v>
      </c>
      <c r="H6" s="130"/>
      <c r="I6" s="130"/>
      <c r="J6" s="130"/>
      <c r="K6" s="130"/>
      <c r="L6" s="130"/>
      <c r="M6" s="130"/>
      <c r="N6" s="130"/>
      <c r="O6" s="130"/>
      <c r="P6" s="130"/>
    </row>
    <row r="7" spans="1:16" ht="15" customHeight="1" x14ac:dyDescent="0.25">
      <c r="A7" s="49">
        <v>5</v>
      </c>
      <c r="B7" s="38" t="s">
        <v>121</v>
      </c>
      <c r="C7" s="38" t="s">
        <v>20</v>
      </c>
      <c r="D7" s="55">
        <v>39840</v>
      </c>
      <c r="E7" s="56">
        <f t="shared" ca="1" si="0"/>
        <v>9</v>
      </c>
      <c r="G7" s="123" t="s">
        <v>217</v>
      </c>
      <c r="H7" s="123"/>
      <c r="I7" s="123"/>
      <c r="J7" s="123"/>
      <c r="K7" s="123"/>
      <c r="L7" s="123"/>
      <c r="M7" s="123"/>
      <c r="N7" s="123"/>
      <c r="O7" s="123"/>
      <c r="P7" s="123"/>
    </row>
    <row r="8" spans="1:16" ht="15" customHeight="1" x14ac:dyDescent="0.25">
      <c r="A8" s="49">
        <v>6</v>
      </c>
      <c r="B8" s="38" t="s">
        <v>122</v>
      </c>
      <c r="C8" s="38" t="s">
        <v>113</v>
      </c>
      <c r="D8" s="55">
        <v>39246</v>
      </c>
      <c r="E8" s="56">
        <f t="shared" ca="1" si="0"/>
        <v>11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1:16" ht="15" customHeight="1" x14ac:dyDescent="0.25">
      <c r="A9" s="49">
        <v>7</v>
      </c>
      <c r="B9" s="38" t="s">
        <v>123</v>
      </c>
      <c r="C9" s="38" t="s">
        <v>21</v>
      </c>
      <c r="D9" s="55">
        <v>38733</v>
      </c>
      <c r="E9" s="56">
        <f t="shared" ca="1" si="0"/>
        <v>12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</row>
    <row r="10" spans="1:16" ht="15" customHeight="1" x14ac:dyDescent="0.25">
      <c r="A10" s="49">
        <v>8</v>
      </c>
      <c r="B10" s="38" t="s">
        <v>124</v>
      </c>
      <c r="C10" s="38" t="s">
        <v>125</v>
      </c>
      <c r="D10" s="55">
        <v>39291</v>
      </c>
      <c r="E10" s="56">
        <f t="shared" ca="1" si="0"/>
        <v>11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16" ht="15" customHeight="1" x14ac:dyDescent="0.25">
      <c r="A11" s="49">
        <v>9</v>
      </c>
      <c r="B11" s="38" t="s">
        <v>126</v>
      </c>
      <c r="C11" s="38" t="s">
        <v>113</v>
      </c>
      <c r="D11" s="55">
        <v>39258</v>
      </c>
      <c r="E11" s="56">
        <f t="shared" ca="1" si="0"/>
        <v>11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spans="1:16" ht="15" customHeight="1" x14ac:dyDescent="0.25">
      <c r="A12" s="49">
        <v>10</v>
      </c>
      <c r="B12" s="38" t="s">
        <v>127</v>
      </c>
      <c r="C12" s="38" t="s">
        <v>128</v>
      </c>
      <c r="D12" s="55">
        <v>39304</v>
      </c>
      <c r="E12" s="56">
        <f t="shared" ca="1" si="0"/>
        <v>11</v>
      </c>
      <c r="G12" s="123" t="s">
        <v>129</v>
      </c>
      <c r="H12" s="123"/>
      <c r="I12" s="123"/>
      <c r="J12" s="123"/>
      <c r="K12" s="123"/>
      <c r="L12" s="123"/>
      <c r="M12" s="123"/>
      <c r="N12" s="123"/>
      <c r="O12" s="123"/>
      <c r="P12" s="123"/>
    </row>
    <row r="13" spans="1:16" ht="15" customHeight="1" x14ac:dyDescent="0.25">
      <c r="A13" s="49">
        <v>11</v>
      </c>
      <c r="B13" s="38" t="s">
        <v>130</v>
      </c>
      <c r="C13" s="38" t="s">
        <v>22</v>
      </c>
      <c r="D13" s="55">
        <v>39784</v>
      </c>
      <c r="E13" s="56">
        <f t="shared" ca="1" si="0"/>
        <v>9</v>
      </c>
      <c r="G13" s="123" t="s">
        <v>215</v>
      </c>
      <c r="H13" s="123"/>
      <c r="I13" s="123"/>
      <c r="J13" s="123"/>
      <c r="K13" s="123"/>
      <c r="L13" s="123"/>
      <c r="M13" s="123"/>
      <c r="N13" s="123"/>
      <c r="O13" s="123"/>
      <c r="P13" s="123"/>
    </row>
    <row r="14" spans="1:16" ht="15" customHeight="1" x14ac:dyDescent="0.25">
      <c r="A14" s="49">
        <v>12</v>
      </c>
      <c r="B14" s="38" t="s">
        <v>131</v>
      </c>
      <c r="C14" s="38" t="s">
        <v>22</v>
      </c>
      <c r="D14" s="55">
        <v>40089</v>
      </c>
      <c r="E14" s="56">
        <f t="shared" ca="1" si="0"/>
        <v>9</v>
      </c>
      <c r="G14" s="123" t="s">
        <v>132</v>
      </c>
      <c r="H14" s="123"/>
      <c r="I14" s="123"/>
      <c r="J14" s="123"/>
      <c r="K14" s="123"/>
      <c r="L14" s="123"/>
      <c r="M14" s="123"/>
      <c r="N14" s="123"/>
      <c r="O14" s="123"/>
      <c r="P14" s="123"/>
    </row>
    <row r="15" spans="1:16" ht="15" customHeight="1" x14ac:dyDescent="0.25">
      <c r="A15" s="49">
        <v>13</v>
      </c>
      <c r="B15" s="38" t="s">
        <v>133</v>
      </c>
      <c r="C15" s="38" t="s">
        <v>125</v>
      </c>
      <c r="D15" s="55">
        <v>39363</v>
      </c>
      <c r="E15" s="56">
        <f t="shared" ca="1" si="0"/>
        <v>11</v>
      </c>
      <c r="G15" s="123" t="s">
        <v>216</v>
      </c>
      <c r="H15" s="123"/>
      <c r="I15" s="123"/>
      <c r="J15" s="123"/>
      <c r="K15" s="123"/>
      <c r="L15" s="123"/>
      <c r="M15" s="123"/>
      <c r="N15" s="123"/>
      <c r="O15" s="123"/>
      <c r="P15" s="123"/>
    </row>
    <row r="16" spans="1:16" ht="15" customHeight="1" x14ac:dyDescent="0.25">
      <c r="A16" s="49">
        <v>14</v>
      </c>
      <c r="B16" s="38" t="s">
        <v>134</v>
      </c>
      <c r="C16" s="38" t="s">
        <v>135</v>
      </c>
      <c r="D16" s="55">
        <v>39386</v>
      </c>
      <c r="E16" s="56">
        <f t="shared" ca="1" si="0"/>
        <v>10</v>
      </c>
      <c r="G16" s="123" t="s">
        <v>147</v>
      </c>
      <c r="H16" s="123"/>
      <c r="I16" s="123"/>
      <c r="J16" s="123"/>
      <c r="K16" s="123"/>
      <c r="L16" s="123"/>
      <c r="M16" s="123"/>
      <c r="N16" s="123"/>
      <c r="O16" s="123"/>
      <c r="P16" s="123"/>
    </row>
    <row r="17" spans="1:9" ht="15" customHeight="1" x14ac:dyDescent="0.25">
      <c r="A17" s="49">
        <v>15</v>
      </c>
      <c r="B17" s="38" t="s">
        <v>136</v>
      </c>
      <c r="C17" s="38" t="s">
        <v>23</v>
      </c>
      <c r="D17" s="55">
        <v>39612</v>
      </c>
      <c r="E17" s="56">
        <f t="shared" ca="1" si="0"/>
        <v>10</v>
      </c>
    </row>
    <row r="18" spans="1:9" ht="15" customHeight="1" x14ac:dyDescent="0.25">
      <c r="A18" s="49">
        <v>16</v>
      </c>
      <c r="B18" s="38" t="s">
        <v>137</v>
      </c>
      <c r="C18" s="38" t="s">
        <v>128</v>
      </c>
      <c r="D18" s="55">
        <v>39716</v>
      </c>
      <c r="E18" s="56">
        <f t="shared" ca="1" si="0"/>
        <v>10</v>
      </c>
    </row>
    <row r="19" spans="1:9" ht="15" customHeight="1" x14ac:dyDescent="0.25">
      <c r="A19" s="49">
        <v>17</v>
      </c>
      <c r="B19" s="38" t="s">
        <v>138</v>
      </c>
      <c r="C19" s="38" t="s">
        <v>117</v>
      </c>
      <c r="D19" s="55">
        <v>39584</v>
      </c>
      <c r="E19" s="56">
        <f t="shared" ca="1" si="0"/>
        <v>10</v>
      </c>
    </row>
    <row r="20" spans="1:9" ht="15" customHeight="1" x14ac:dyDescent="0.25">
      <c r="A20" s="49">
        <v>18</v>
      </c>
      <c r="B20" s="38" t="s">
        <v>139</v>
      </c>
      <c r="C20" s="38" t="s">
        <v>24</v>
      </c>
      <c r="D20" s="55">
        <v>39077</v>
      </c>
      <c r="E20" s="56">
        <f t="shared" ca="1" si="0"/>
        <v>11</v>
      </c>
    </row>
    <row r="21" spans="1:9" ht="15" customHeight="1" x14ac:dyDescent="0.25">
      <c r="A21" s="49">
        <v>19</v>
      </c>
      <c r="B21" s="38" t="s">
        <v>140</v>
      </c>
      <c r="C21" s="38" t="s">
        <v>113</v>
      </c>
      <c r="D21" s="55">
        <v>39137</v>
      </c>
      <c r="E21" s="56">
        <f t="shared" ca="1" si="0"/>
        <v>11</v>
      </c>
    </row>
    <row r="22" spans="1:9" ht="15" customHeight="1" x14ac:dyDescent="0.25">
      <c r="A22" s="49">
        <v>20</v>
      </c>
      <c r="B22" s="38" t="s">
        <v>141</v>
      </c>
      <c r="C22" s="38" t="s">
        <v>142</v>
      </c>
      <c r="D22" s="55">
        <v>39786</v>
      </c>
      <c r="E22" s="56">
        <f t="shared" ca="1" si="0"/>
        <v>9</v>
      </c>
    </row>
    <row r="23" spans="1:9" ht="15" customHeight="1" thickBot="1" x14ac:dyDescent="0.3">
      <c r="A23" s="57"/>
      <c r="B23" s="57"/>
      <c r="C23" s="57"/>
      <c r="D23" s="57"/>
      <c r="E23" s="57"/>
    </row>
    <row r="24" spans="1:9" ht="15" customHeight="1" x14ac:dyDescent="0.25">
      <c r="A24" s="132" t="s">
        <v>143</v>
      </c>
      <c r="B24" s="132"/>
      <c r="C24" s="132"/>
      <c r="D24" s="58">
        <f ca="1">MIN(D3:E22)</f>
        <v>9</v>
      </c>
      <c r="E24" s="59">
        <f ca="1">MIN(E3:E22)</f>
        <v>9</v>
      </c>
      <c r="F24" s="133" t="s">
        <v>218</v>
      </c>
      <c r="G24" s="134"/>
      <c r="H24" s="134"/>
      <c r="I24" s="134"/>
    </row>
    <row r="25" spans="1:9" ht="15" customHeight="1" thickBot="1" x14ac:dyDescent="0.3">
      <c r="A25" s="132" t="s">
        <v>144</v>
      </c>
      <c r="B25" s="132"/>
      <c r="C25" s="132"/>
      <c r="D25" s="91">
        <f>MAX(D3:D22)</f>
        <v>40089</v>
      </c>
      <c r="E25" s="60">
        <f ca="1">MAX(E3:E22)</f>
        <v>12</v>
      </c>
      <c r="F25" s="133" t="s">
        <v>219</v>
      </c>
      <c r="G25" s="134"/>
      <c r="H25" s="134"/>
      <c r="I25" s="134"/>
    </row>
    <row r="26" spans="1:9" ht="15" customHeight="1" thickBot="1" x14ac:dyDescent="0.3"/>
    <row r="27" spans="1:9" ht="15" customHeight="1" thickBot="1" x14ac:dyDescent="0.3">
      <c r="B27" s="135" t="s">
        <v>145</v>
      </c>
      <c r="C27" s="135"/>
      <c r="D27" s="136"/>
      <c r="E27" s="92">
        <f ca="1">AVERAGE(E24:E25)</f>
        <v>10.5</v>
      </c>
      <c r="F27" s="61"/>
      <c r="G27" s="1"/>
      <c r="H27" s="1"/>
    </row>
  </sheetData>
  <mergeCells count="17">
    <mergeCell ref="G16:P16"/>
    <mergeCell ref="A1:E1"/>
    <mergeCell ref="G1:P1"/>
    <mergeCell ref="G2:P2"/>
    <mergeCell ref="G3:P3"/>
    <mergeCell ref="G4:P5"/>
    <mergeCell ref="G6:P6"/>
    <mergeCell ref="G7:P11"/>
    <mergeCell ref="G12:P12"/>
    <mergeCell ref="G13:P13"/>
    <mergeCell ref="G14:P14"/>
    <mergeCell ref="G15:P15"/>
    <mergeCell ref="A24:C24"/>
    <mergeCell ref="F24:I24"/>
    <mergeCell ref="A25:C25"/>
    <mergeCell ref="F25:I25"/>
    <mergeCell ref="B27:D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Q13" sqref="Q13"/>
    </sheetView>
  </sheetViews>
  <sheetFormatPr defaultRowHeight="12.75" x14ac:dyDescent="0.2"/>
  <cols>
    <col min="1" max="1" width="13" style="74" customWidth="1"/>
    <col min="2" max="2" width="12.28515625" style="74" customWidth="1"/>
    <col min="3" max="9" width="3.28515625" style="74" customWidth="1"/>
    <col min="10" max="10" width="3.85546875" style="74" customWidth="1"/>
    <col min="11" max="11" width="12.5703125" style="74" customWidth="1"/>
    <col min="12" max="12" width="8.5703125" style="74" bestFit="1" customWidth="1"/>
    <col min="13" max="13" width="11.140625" style="74" customWidth="1"/>
    <col min="14" max="14" width="10.85546875" style="74" customWidth="1"/>
    <col min="15" max="15" width="11.28515625" style="74" customWidth="1"/>
    <col min="16" max="16" width="10.5703125" style="74" customWidth="1"/>
    <col min="17" max="17" width="12" style="75" customWidth="1"/>
    <col min="18" max="256" width="9.140625" style="74"/>
    <col min="257" max="257" width="13" style="74" customWidth="1"/>
    <col min="258" max="258" width="12.28515625" style="74" customWidth="1"/>
    <col min="259" max="265" width="3.28515625" style="74" customWidth="1"/>
    <col min="266" max="266" width="3.85546875" style="74" customWidth="1"/>
    <col min="267" max="267" width="12.5703125" style="74" customWidth="1"/>
    <col min="268" max="268" width="8.5703125" style="74" bestFit="1" customWidth="1"/>
    <col min="269" max="269" width="11.140625" style="74" customWidth="1"/>
    <col min="270" max="270" width="10.85546875" style="74" customWidth="1"/>
    <col min="271" max="271" width="11.28515625" style="74" customWidth="1"/>
    <col min="272" max="272" width="10.5703125" style="74" customWidth="1"/>
    <col min="273" max="273" width="12" style="74" customWidth="1"/>
    <col min="274" max="512" width="9.140625" style="74"/>
    <col min="513" max="513" width="13" style="74" customWidth="1"/>
    <col min="514" max="514" width="12.28515625" style="74" customWidth="1"/>
    <col min="515" max="521" width="3.28515625" style="74" customWidth="1"/>
    <col min="522" max="522" width="3.85546875" style="74" customWidth="1"/>
    <col min="523" max="523" width="12.5703125" style="74" customWidth="1"/>
    <col min="524" max="524" width="8.5703125" style="74" bestFit="1" customWidth="1"/>
    <col min="525" max="525" width="11.140625" style="74" customWidth="1"/>
    <col min="526" max="526" width="10.85546875" style="74" customWidth="1"/>
    <col min="527" max="527" width="11.28515625" style="74" customWidth="1"/>
    <col min="528" max="528" width="10.5703125" style="74" customWidth="1"/>
    <col min="529" max="529" width="12" style="74" customWidth="1"/>
    <col min="530" max="768" width="9.140625" style="74"/>
    <col min="769" max="769" width="13" style="74" customWidth="1"/>
    <col min="770" max="770" width="12.28515625" style="74" customWidth="1"/>
    <col min="771" max="777" width="3.28515625" style="74" customWidth="1"/>
    <col min="778" max="778" width="3.85546875" style="74" customWidth="1"/>
    <col min="779" max="779" width="12.5703125" style="74" customWidth="1"/>
    <col min="780" max="780" width="8.5703125" style="74" bestFit="1" customWidth="1"/>
    <col min="781" max="781" width="11.140625" style="74" customWidth="1"/>
    <col min="782" max="782" width="10.85546875" style="74" customWidth="1"/>
    <col min="783" max="783" width="11.28515625" style="74" customWidth="1"/>
    <col min="784" max="784" width="10.5703125" style="74" customWidth="1"/>
    <col min="785" max="785" width="12" style="74" customWidth="1"/>
    <col min="786" max="1024" width="9.140625" style="74"/>
    <col min="1025" max="1025" width="13" style="74" customWidth="1"/>
    <col min="1026" max="1026" width="12.28515625" style="74" customWidth="1"/>
    <col min="1027" max="1033" width="3.28515625" style="74" customWidth="1"/>
    <col min="1034" max="1034" width="3.85546875" style="74" customWidth="1"/>
    <col min="1035" max="1035" width="12.5703125" style="74" customWidth="1"/>
    <col min="1036" max="1036" width="8.5703125" style="74" bestFit="1" customWidth="1"/>
    <col min="1037" max="1037" width="11.140625" style="74" customWidth="1"/>
    <col min="1038" max="1038" width="10.85546875" style="74" customWidth="1"/>
    <col min="1039" max="1039" width="11.28515625" style="74" customWidth="1"/>
    <col min="1040" max="1040" width="10.5703125" style="74" customWidth="1"/>
    <col min="1041" max="1041" width="12" style="74" customWidth="1"/>
    <col min="1042" max="1280" width="9.140625" style="74"/>
    <col min="1281" max="1281" width="13" style="74" customWidth="1"/>
    <col min="1282" max="1282" width="12.28515625" style="74" customWidth="1"/>
    <col min="1283" max="1289" width="3.28515625" style="74" customWidth="1"/>
    <col min="1290" max="1290" width="3.85546875" style="74" customWidth="1"/>
    <col min="1291" max="1291" width="12.5703125" style="74" customWidth="1"/>
    <col min="1292" max="1292" width="8.5703125" style="74" bestFit="1" customWidth="1"/>
    <col min="1293" max="1293" width="11.140625" style="74" customWidth="1"/>
    <col min="1294" max="1294" width="10.85546875" style="74" customWidth="1"/>
    <col min="1295" max="1295" width="11.28515625" style="74" customWidth="1"/>
    <col min="1296" max="1296" width="10.5703125" style="74" customWidth="1"/>
    <col min="1297" max="1297" width="12" style="74" customWidth="1"/>
    <col min="1298" max="1536" width="9.140625" style="74"/>
    <col min="1537" max="1537" width="13" style="74" customWidth="1"/>
    <col min="1538" max="1538" width="12.28515625" style="74" customWidth="1"/>
    <col min="1539" max="1545" width="3.28515625" style="74" customWidth="1"/>
    <col min="1546" max="1546" width="3.85546875" style="74" customWidth="1"/>
    <col min="1547" max="1547" width="12.5703125" style="74" customWidth="1"/>
    <col min="1548" max="1548" width="8.5703125" style="74" bestFit="1" customWidth="1"/>
    <col min="1549" max="1549" width="11.140625" style="74" customWidth="1"/>
    <col min="1550" max="1550" width="10.85546875" style="74" customWidth="1"/>
    <col min="1551" max="1551" width="11.28515625" style="74" customWidth="1"/>
    <col min="1552" max="1552" width="10.5703125" style="74" customWidth="1"/>
    <col min="1553" max="1553" width="12" style="74" customWidth="1"/>
    <col min="1554" max="1792" width="9.140625" style="74"/>
    <col min="1793" max="1793" width="13" style="74" customWidth="1"/>
    <col min="1794" max="1794" width="12.28515625" style="74" customWidth="1"/>
    <col min="1795" max="1801" width="3.28515625" style="74" customWidth="1"/>
    <col min="1802" max="1802" width="3.85546875" style="74" customWidth="1"/>
    <col min="1803" max="1803" width="12.5703125" style="74" customWidth="1"/>
    <col min="1804" max="1804" width="8.5703125" style="74" bestFit="1" customWidth="1"/>
    <col min="1805" max="1805" width="11.140625" style="74" customWidth="1"/>
    <col min="1806" max="1806" width="10.85546875" style="74" customWidth="1"/>
    <col min="1807" max="1807" width="11.28515625" style="74" customWidth="1"/>
    <col min="1808" max="1808" width="10.5703125" style="74" customWidth="1"/>
    <col min="1809" max="1809" width="12" style="74" customWidth="1"/>
    <col min="1810" max="2048" width="9.140625" style="74"/>
    <col min="2049" max="2049" width="13" style="74" customWidth="1"/>
    <col min="2050" max="2050" width="12.28515625" style="74" customWidth="1"/>
    <col min="2051" max="2057" width="3.28515625" style="74" customWidth="1"/>
    <col min="2058" max="2058" width="3.85546875" style="74" customWidth="1"/>
    <col min="2059" max="2059" width="12.5703125" style="74" customWidth="1"/>
    <col min="2060" max="2060" width="8.5703125" style="74" bestFit="1" customWidth="1"/>
    <col min="2061" max="2061" width="11.140625" style="74" customWidth="1"/>
    <col min="2062" max="2062" width="10.85546875" style="74" customWidth="1"/>
    <col min="2063" max="2063" width="11.28515625" style="74" customWidth="1"/>
    <col min="2064" max="2064" width="10.5703125" style="74" customWidth="1"/>
    <col min="2065" max="2065" width="12" style="74" customWidth="1"/>
    <col min="2066" max="2304" width="9.140625" style="74"/>
    <col min="2305" max="2305" width="13" style="74" customWidth="1"/>
    <col min="2306" max="2306" width="12.28515625" style="74" customWidth="1"/>
    <col min="2307" max="2313" width="3.28515625" style="74" customWidth="1"/>
    <col min="2314" max="2314" width="3.85546875" style="74" customWidth="1"/>
    <col min="2315" max="2315" width="12.5703125" style="74" customWidth="1"/>
    <col min="2316" max="2316" width="8.5703125" style="74" bestFit="1" customWidth="1"/>
    <col min="2317" max="2317" width="11.140625" style="74" customWidth="1"/>
    <col min="2318" max="2318" width="10.85546875" style="74" customWidth="1"/>
    <col min="2319" max="2319" width="11.28515625" style="74" customWidth="1"/>
    <col min="2320" max="2320" width="10.5703125" style="74" customWidth="1"/>
    <col min="2321" max="2321" width="12" style="74" customWidth="1"/>
    <col min="2322" max="2560" width="9.140625" style="74"/>
    <col min="2561" max="2561" width="13" style="74" customWidth="1"/>
    <col min="2562" max="2562" width="12.28515625" style="74" customWidth="1"/>
    <col min="2563" max="2569" width="3.28515625" style="74" customWidth="1"/>
    <col min="2570" max="2570" width="3.85546875" style="74" customWidth="1"/>
    <col min="2571" max="2571" width="12.5703125" style="74" customWidth="1"/>
    <col min="2572" max="2572" width="8.5703125" style="74" bestFit="1" customWidth="1"/>
    <col min="2573" max="2573" width="11.140625" style="74" customWidth="1"/>
    <col min="2574" max="2574" width="10.85546875" style="74" customWidth="1"/>
    <col min="2575" max="2575" width="11.28515625" style="74" customWidth="1"/>
    <col min="2576" max="2576" width="10.5703125" style="74" customWidth="1"/>
    <col min="2577" max="2577" width="12" style="74" customWidth="1"/>
    <col min="2578" max="2816" width="9.140625" style="74"/>
    <col min="2817" max="2817" width="13" style="74" customWidth="1"/>
    <col min="2818" max="2818" width="12.28515625" style="74" customWidth="1"/>
    <col min="2819" max="2825" width="3.28515625" style="74" customWidth="1"/>
    <col min="2826" max="2826" width="3.85546875" style="74" customWidth="1"/>
    <col min="2827" max="2827" width="12.5703125" style="74" customWidth="1"/>
    <col min="2828" max="2828" width="8.5703125" style="74" bestFit="1" customWidth="1"/>
    <col min="2829" max="2829" width="11.140625" style="74" customWidth="1"/>
    <col min="2830" max="2830" width="10.85546875" style="74" customWidth="1"/>
    <col min="2831" max="2831" width="11.28515625" style="74" customWidth="1"/>
    <col min="2832" max="2832" width="10.5703125" style="74" customWidth="1"/>
    <col min="2833" max="2833" width="12" style="74" customWidth="1"/>
    <col min="2834" max="3072" width="9.140625" style="74"/>
    <col min="3073" max="3073" width="13" style="74" customWidth="1"/>
    <col min="3074" max="3074" width="12.28515625" style="74" customWidth="1"/>
    <col min="3075" max="3081" width="3.28515625" style="74" customWidth="1"/>
    <col min="3082" max="3082" width="3.85546875" style="74" customWidth="1"/>
    <col min="3083" max="3083" width="12.5703125" style="74" customWidth="1"/>
    <col min="3084" max="3084" width="8.5703125" style="74" bestFit="1" customWidth="1"/>
    <col min="3085" max="3085" width="11.140625" style="74" customWidth="1"/>
    <col min="3086" max="3086" width="10.85546875" style="74" customWidth="1"/>
    <col min="3087" max="3087" width="11.28515625" style="74" customWidth="1"/>
    <col min="3088" max="3088" width="10.5703125" style="74" customWidth="1"/>
    <col min="3089" max="3089" width="12" style="74" customWidth="1"/>
    <col min="3090" max="3328" width="9.140625" style="74"/>
    <col min="3329" max="3329" width="13" style="74" customWidth="1"/>
    <col min="3330" max="3330" width="12.28515625" style="74" customWidth="1"/>
    <col min="3331" max="3337" width="3.28515625" style="74" customWidth="1"/>
    <col min="3338" max="3338" width="3.85546875" style="74" customWidth="1"/>
    <col min="3339" max="3339" width="12.5703125" style="74" customWidth="1"/>
    <col min="3340" max="3340" width="8.5703125" style="74" bestFit="1" customWidth="1"/>
    <col min="3341" max="3341" width="11.140625" style="74" customWidth="1"/>
    <col min="3342" max="3342" width="10.85546875" style="74" customWidth="1"/>
    <col min="3343" max="3343" width="11.28515625" style="74" customWidth="1"/>
    <col min="3344" max="3344" width="10.5703125" style="74" customWidth="1"/>
    <col min="3345" max="3345" width="12" style="74" customWidth="1"/>
    <col min="3346" max="3584" width="9.140625" style="74"/>
    <col min="3585" max="3585" width="13" style="74" customWidth="1"/>
    <col min="3586" max="3586" width="12.28515625" style="74" customWidth="1"/>
    <col min="3587" max="3593" width="3.28515625" style="74" customWidth="1"/>
    <col min="3594" max="3594" width="3.85546875" style="74" customWidth="1"/>
    <col min="3595" max="3595" width="12.5703125" style="74" customWidth="1"/>
    <col min="3596" max="3596" width="8.5703125" style="74" bestFit="1" customWidth="1"/>
    <col min="3597" max="3597" width="11.140625" style="74" customWidth="1"/>
    <col min="3598" max="3598" width="10.85546875" style="74" customWidth="1"/>
    <col min="3599" max="3599" width="11.28515625" style="74" customWidth="1"/>
    <col min="3600" max="3600" width="10.5703125" style="74" customWidth="1"/>
    <col min="3601" max="3601" width="12" style="74" customWidth="1"/>
    <col min="3602" max="3840" width="9.140625" style="74"/>
    <col min="3841" max="3841" width="13" style="74" customWidth="1"/>
    <col min="3842" max="3842" width="12.28515625" style="74" customWidth="1"/>
    <col min="3843" max="3849" width="3.28515625" style="74" customWidth="1"/>
    <col min="3850" max="3850" width="3.85546875" style="74" customWidth="1"/>
    <col min="3851" max="3851" width="12.5703125" style="74" customWidth="1"/>
    <col min="3852" max="3852" width="8.5703125" style="74" bestFit="1" customWidth="1"/>
    <col min="3853" max="3853" width="11.140625" style="74" customWidth="1"/>
    <col min="3854" max="3854" width="10.85546875" style="74" customWidth="1"/>
    <col min="3855" max="3855" width="11.28515625" style="74" customWidth="1"/>
    <col min="3856" max="3856" width="10.5703125" style="74" customWidth="1"/>
    <col min="3857" max="3857" width="12" style="74" customWidth="1"/>
    <col min="3858" max="4096" width="9.140625" style="74"/>
    <col min="4097" max="4097" width="13" style="74" customWidth="1"/>
    <col min="4098" max="4098" width="12.28515625" style="74" customWidth="1"/>
    <col min="4099" max="4105" width="3.28515625" style="74" customWidth="1"/>
    <col min="4106" max="4106" width="3.85546875" style="74" customWidth="1"/>
    <col min="4107" max="4107" width="12.5703125" style="74" customWidth="1"/>
    <col min="4108" max="4108" width="8.5703125" style="74" bestFit="1" customWidth="1"/>
    <col min="4109" max="4109" width="11.140625" style="74" customWidth="1"/>
    <col min="4110" max="4110" width="10.85546875" style="74" customWidth="1"/>
    <col min="4111" max="4111" width="11.28515625" style="74" customWidth="1"/>
    <col min="4112" max="4112" width="10.5703125" style="74" customWidth="1"/>
    <col min="4113" max="4113" width="12" style="74" customWidth="1"/>
    <col min="4114" max="4352" width="9.140625" style="74"/>
    <col min="4353" max="4353" width="13" style="74" customWidth="1"/>
    <col min="4354" max="4354" width="12.28515625" style="74" customWidth="1"/>
    <col min="4355" max="4361" width="3.28515625" style="74" customWidth="1"/>
    <col min="4362" max="4362" width="3.85546875" style="74" customWidth="1"/>
    <col min="4363" max="4363" width="12.5703125" style="74" customWidth="1"/>
    <col min="4364" max="4364" width="8.5703125" style="74" bestFit="1" customWidth="1"/>
    <col min="4365" max="4365" width="11.140625" style="74" customWidth="1"/>
    <col min="4366" max="4366" width="10.85546875" style="74" customWidth="1"/>
    <col min="4367" max="4367" width="11.28515625" style="74" customWidth="1"/>
    <col min="4368" max="4368" width="10.5703125" style="74" customWidth="1"/>
    <col min="4369" max="4369" width="12" style="74" customWidth="1"/>
    <col min="4370" max="4608" width="9.140625" style="74"/>
    <col min="4609" max="4609" width="13" style="74" customWidth="1"/>
    <col min="4610" max="4610" width="12.28515625" style="74" customWidth="1"/>
    <col min="4611" max="4617" width="3.28515625" style="74" customWidth="1"/>
    <col min="4618" max="4618" width="3.85546875" style="74" customWidth="1"/>
    <col min="4619" max="4619" width="12.5703125" style="74" customWidth="1"/>
    <col min="4620" max="4620" width="8.5703125" style="74" bestFit="1" customWidth="1"/>
    <col min="4621" max="4621" width="11.140625" style="74" customWidth="1"/>
    <col min="4622" max="4622" width="10.85546875" style="74" customWidth="1"/>
    <col min="4623" max="4623" width="11.28515625" style="74" customWidth="1"/>
    <col min="4624" max="4624" width="10.5703125" style="74" customWidth="1"/>
    <col min="4625" max="4625" width="12" style="74" customWidth="1"/>
    <col min="4626" max="4864" width="9.140625" style="74"/>
    <col min="4865" max="4865" width="13" style="74" customWidth="1"/>
    <col min="4866" max="4866" width="12.28515625" style="74" customWidth="1"/>
    <col min="4867" max="4873" width="3.28515625" style="74" customWidth="1"/>
    <col min="4874" max="4874" width="3.85546875" style="74" customWidth="1"/>
    <col min="4875" max="4875" width="12.5703125" style="74" customWidth="1"/>
    <col min="4876" max="4876" width="8.5703125" style="74" bestFit="1" customWidth="1"/>
    <col min="4877" max="4877" width="11.140625" style="74" customWidth="1"/>
    <col min="4878" max="4878" width="10.85546875" style="74" customWidth="1"/>
    <col min="4879" max="4879" width="11.28515625" style="74" customWidth="1"/>
    <col min="4880" max="4880" width="10.5703125" style="74" customWidth="1"/>
    <col min="4881" max="4881" width="12" style="74" customWidth="1"/>
    <col min="4882" max="5120" width="9.140625" style="74"/>
    <col min="5121" max="5121" width="13" style="74" customWidth="1"/>
    <col min="5122" max="5122" width="12.28515625" style="74" customWidth="1"/>
    <col min="5123" max="5129" width="3.28515625" style="74" customWidth="1"/>
    <col min="5130" max="5130" width="3.85546875" style="74" customWidth="1"/>
    <col min="5131" max="5131" width="12.5703125" style="74" customWidth="1"/>
    <col min="5132" max="5132" width="8.5703125" style="74" bestFit="1" customWidth="1"/>
    <col min="5133" max="5133" width="11.140625" style="74" customWidth="1"/>
    <col min="5134" max="5134" width="10.85546875" style="74" customWidth="1"/>
    <col min="5135" max="5135" width="11.28515625" style="74" customWidth="1"/>
    <col min="5136" max="5136" width="10.5703125" style="74" customWidth="1"/>
    <col min="5137" max="5137" width="12" style="74" customWidth="1"/>
    <col min="5138" max="5376" width="9.140625" style="74"/>
    <col min="5377" max="5377" width="13" style="74" customWidth="1"/>
    <col min="5378" max="5378" width="12.28515625" style="74" customWidth="1"/>
    <col min="5379" max="5385" width="3.28515625" style="74" customWidth="1"/>
    <col min="5386" max="5386" width="3.85546875" style="74" customWidth="1"/>
    <col min="5387" max="5387" width="12.5703125" style="74" customWidth="1"/>
    <col min="5388" max="5388" width="8.5703125" style="74" bestFit="1" customWidth="1"/>
    <col min="5389" max="5389" width="11.140625" style="74" customWidth="1"/>
    <col min="5390" max="5390" width="10.85546875" style="74" customWidth="1"/>
    <col min="5391" max="5391" width="11.28515625" style="74" customWidth="1"/>
    <col min="5392" max="5392" width="10.5703125" style="74" customWidth="1"/>
    <col min="5393" max="5393" width="12" style="74" customWidth="1"/>
    <col min="5394" max="5632" width="9.140625" style="74"/>
    <col min="5633" max="5633" width="13" style="74" customWidth="1"/>
    <col min="5634" max="5634" width="12.28515625" style="74" customWidth="1"/>
    <col min="5635" max="5641" width="3.28515625" style="74" customWidth="1"/>
    <col min="5642" max="5642" width="3.85546875" style="74" customWidth="1"/>
    <col min="5643" max="5643" width="12.5703125" style="74" customWidth="1"/>
    <col min="5644" max="5644" width="8.5703125" style="74" bestFit="1" customWidth="1"/>
    <col min="5645" max="5645" width="11.140625" style="74" customWidth="1"/>
    <col min="5646" max="5646" width="10.85546875" style="74" customWidth="1"/>
    <col min="5647" max="5647" width="11.28515625" style="74" customWidth="1"/>
    <col min="5648" max="5648" width="10.5703125" style="74" customWidth="1"/>
    <col min="5649" max="5649" width="12" style="74" customWidth="1"/>
    <col min="5650" max="5888" width="9.140625" style="74"/>
    <col min="5889" max="5889" width="13" style="74" customWidth="1"/>
    <col min="5890" max="5890" width="12.28515625" style="74" customWidth="1"/>
    <col min="5891" max="5897" width="3.28515625" style="74" customWidth="1"/>
    <col min="5898" max="5898" width="3.85546875" style="74" customWidth="1"/>
    <col min="5899" max="5899" width="12.5703125" style="74" customWidth="1"/>
    <col min="5900" max="5900" width="8.5703125" style="74" bestFit="1" customWidth="1"/>
    <col min="5901" max="5901" width="11.140625" style="74" customWidth="1"/>
    <col min="5902" max="5902" width="10.85546875" style="74" customWidth="1"/>
    <col min="5903" max="5903" width="11.28515625" style="74" customWidth="1"/>
    <col min="5904" max="5904" width="10.5703125" style="74" customWidth="1"/>
    <col min="5905" max="5905" width="12" style="74" customWidth="1"/>
    <col min="5906" max="6144" width="9.140625" style="74"/>
    <col min="6145" max="6145" width="13" style="74" customWidth="1"/>
    <col min="6146" max="6146" width="12.28515625" style="74" customWidth="1"/>
    <col min="6147" max="6153" width="3.28515625" style="74" customWidth="1"/>
    <col min="6154" max="6154" width="3.85546875" style="74" customWidth="1"/>
    <col min="6155" max="6155" width="12.5703125" style="74" customWidth="1"/>
    <col min="6156" max="6156" width="8.5703125" style="74" bestFit="1" customWidth="1"/>
    <col min="6157" max="6157" width="11.140625" style="74" customWidth="1"/>
    <col min="6158" max="6158" width="10.85546875" style="74" customWidth="1"/>
    <col min="6159" max="6159" width="11.28515625" style="74" customWidth="1"/>
    <col min="6160" max="6160" width="10.5703125" style="74" customWidth="1"/>
    <col min="6161" max="6161" width="12" style="74" customWidth="1"/>
    <col min="6162" max="6400" width="9.140625" style="74"/>
    <col min="6401" max="6401" width="13" style="74" customWidth="1"/>
    <col min="6402" max="6402" width="12.28515625" style="74" customWidth="1"/>
    <col min="6403" max="6409" width="3.28515625" style="74" customWidth="1"/>
    <col min="6410" max="6410" width="3.85546875" style="74" customWidth="1"/>
    <col min="6411" max="6411" width="12.5703125" style="74" customWidth="1"/>
    <col min="6412" max="6412" width="8.5703125" style="74" bestFit="1" customWidth="1"/>
    <col min="6413" max="6413" width="11.140625" style="74" customWidth="1"/>
    <col min="6414" max="6414" width="10.85546875" style="74" customWidth="1"/>
    <col min="6415" max="6415" width="11.28515625" style="74" customWidth="1"/>
    <col min="6416" max="6416" width="10.5703125" style="74" customWidth="1"/>
    <col min="6417" max="6417" width="12" style="74" customWidth="1"/>
    <col min="6418" max="6656" width="9.140625" style="74"/>
    <col min="6657" max="6657" width="13" style="74" customWidth="1"/>
    <col min="6658" max="6658" width="12.28515625" style="74" customWidth="1"/>
    <col min="6659" max="6665" width="3.28515625" style="74" customWidth="1"/>
    <col min="6666" max="6666" width="3.85546875" style="74" customWidth="1"/>
    <col min="6667" max="6667" width="12.5703125" style="74" customWidth="1"/>
    <col min="6668" max="6668" width="8.5703125" style="74" bestFit="1" customWidth="1"/>
    <col min="6669" max="6669" width="11.140625" style="74" customWidth="1"/>
    <col min="6670" max="6670" width="10.85546875" style="74" customWidth="1"/>
    <col min="6671" max="6671" width="11.28515625" style="74" customWidth="1"/>
    <col min="6672" max="6672" width="10.5703125" style="74" customWidth="1"/>
    <col min="6673" max="6673" width="12" style="74" customWidth="1"/>
    <col min="6674" max="6912" width="9.140625" style="74"/>
    <col min="6913" max="6913" width="13" style="74" customWidth="1"/>
    <col min="6914" max="6914" width="12.28515625" style="74" customWidth="1"/>
    <col min="6915" max="6921" width="3.28515625" style="74" customWidth="1"/>
    <col min="6922" max="6922" width="3.85546875" style="74" customWidth="1"/>
    <col min="6923" max="6923" width="12.5703125" style="74" customWidth="1"/>
    <col min="6924" max="6924" width="8.5703125" style="74" bestFit="1" customWidth="1"/>
    <col min="6925" max="6925" width="11.140625" style="74" customWidth="1"/>
    <col min="6926" max="6926" width="10.85546875" style="74" customWidth="1"/>
    <col min="6927" max="6927" width="11.28515625" style="74" customWidth="1"/>
    <col min="6928" max="6928" width="10.5703125" style="74" customWidth="1"/>
    <col min="6929" max="6929" width="12" style="74" customWidth="1"/>
    <col min="6930" max="7168" width="9.140625" style="74"/>
    <col min="7169" max="7169" width="13" style="74" customWidth="1"/>
    <col min="7170" max="7170" width="12.28515625" style="74" customWidth="1"/>
    <col min="7171" max="7177" width="3.28515625" style="74" customWidth="1"/>
    <col min="7178" max="7178" width="3.85546875" style="74" customWidth="1"/>
    <col min="7179" max="7179" width="12.5703125" style="74" customWidth="1"/>
    <col min="7180" max="7180" width="8.5703125" style="74" bestFit="1" customWidth="1"/>
    <col min="7181" max="7181" width="11.140625" style="74" customWidth="1"/>
    <col min="7182" max="7182" width="10.85546875" style="74" customWidth="1"/>
    <col min="7183" max="7183" width="11.28515625" style="74" customWidth="1"/>
    <col min="7184" max="7184" width="10.5703125" style="74" customWidth="1"/>
    <col min="7185" max="7185" width="12" style="74" customWidth="1"/>
    <col min="7186" max="7424" width="9.140625" style="74"/>
    <col min="7425" max="7425" width="13" style="74" customWidth="1"/>
    <col min="7426" max="7426" width="12.28515625" style="74" customWidth="1"/>
    <col min="7427" max="7433" width="3.28515625" style="74" customWidth="1"/>
    <col min="7434" max="7434" width="3.85546875" style="74" customWidth="1"/>
    <col min="7435" max="7435" width="12.5703125" style="74" customWidth="1"/>
    <col min="7436" max="7436" width="8.5703125" style="74" bestFit="1" customWidth="1"/>
    <col min="7437" max="7437" width="11.140625" style="74" customWidth="1"/>
    <col min="7438" max="7438" width="10.85546875" style="74" customWidth="1"/>
    <col min="7439" max="7439" width="11.28515625" style="74" customWidth="1"/>
    <col min="7440" max="7440" width="10.5703125" style="74" customWidth="1"/>
    <col min="7441" max="7441" width="12" style="74" customWidth="1"/>
    <col min="7442" max="7680" width="9.140625" style="74"/>
    <col min="7681" max="7681" width="13" style="74" customWidth="1"/>
    <col min="7682" max="7682" width="12.28515625" style="74" customWidth="1"/>
    <col min="7683" max="7689" width="3.28515625" style="74" customWidth="1"/>
    <col min="7690" max="7690" width="3.85546875" style="74" customWidth="1"/>
    <col min="7691" max="7691" width="12.5703125" style="74" customWidth="1"/>
    <col min="7692" max="7692" width="8.5703125" style="74" bestFit="1" customWidth="1"/>
    <col min="7693" max="7693" width="11.140625" style="74" customWidth="1"/>
    <col min="7694" max="7694" width="10.85546875" style="74" customWidth="1"/>
    <col min="7695" max="7695" width="11.28515625" style="74" customWidth="1"/>
    <col min="7696" max="7696" width="10.5703125" style="74" customWidth="1"/>
    <col min="7697" max="7697" width="12" style="74" customWidth="1"/>
    <col min="7698" max="7936" width="9.140625" style="74"/>
    <col min="7937" max="7937" width="13" style="74" customWidth="1"/>
    <col min="7938" max="7938" width="12.28515625" style="74" customWidth="1"/>
    <col min="7939" max="7945" width="3.28515625" style="74" customWidth="1"/>
    <col min="7946" max="7946" width="3.85546875" style="74" customWidth="1"/>
    <col min="7947" max="7947" width="12.5703125" style="74" customWidth="1"/>
    <col min="7948" max="7948" width="8.5703125" style="74" bestFit="1" customWidth="1"/>
    <col min="7949" max="7949" width="11.140625" style="74" customWidth="1"/>
    <col min="7950" max="7950" width="10.85546875" style="74" customWidth="1"/>
    <col min="7951" max="7951" width="11.28515625" style="74" customWidth="1"/>
    <col min="7952" max="7952" width="10.5703125" style="74" customWidth="1"/>
    <col min="7953" max="7953" width="12" style="74" customWidth="1"/>
    <col min="7954" max="8192" width="9.140625" style="74"/>
    <col min="8193" max="8193" width="13" style="74" customWidth="1"/>
    <col min="8194" max="8194" width="12.28515625" style="74" customWidth="1"/>
    <col min="8195" max="8201" width="3.28515625" style="74" customWidth="1"/>
    <col min="8202" max="8202" width="3.85546875" style="74" customWidth="1"/>
    <col min="8203" max="8203" width="12.5703125" style="74" customWidth="1"/>
    <col min="8204" max="8204" width="8.5703125" style="74" bestFit="1" customWidth="1"/>
    <col min="8205" max="8205" width="11.140625" style="74" customWidth="1"/>
    <col min="8206" max="8206" width="10.85546875" style="74" customWidth="1"/>
    <col min="8207" max="8207" width="11.28515625" style="74" customWidth="1"/>
    <col min="8208" max="8208" width="10.5703125" style="74" customWidth="1"/>
    <col min="8209" max="8209" width="12" style="74" customWidth="1"/>
    <col min="8210" max="8448" width="9.140625" style="74"/>
    <col min="8449" max="8449" width="13" style="74" customWidth="1"/>
    <col min="8450" max="8450" width="12.28515625" style="74" customWidth="1"/>
    <col min="8451" max="8457" width="3.28515625" style="74" customWidth="1"/>
    <col min="8458" max="8458" width="3.85546875" style="74" customWidth="1"/>
    <col min="8459" max="8459" width="12.5703125" style="74" customWidth="1"/>
    <col min="8460" max="8460" width="8.5703125" style="74" bestFit="1" customWidth="1"/>
    <col min="8461" max="8461" width="11.140625" style="74" customWidth="1"/>
    <col min="8462" max="8462" width="10.85546875" style="74" customWidth="1"/>
    <col min="8463" max="8463" width="11.28515625" style="74" customWidth="1"/>
    <col min="8464" max="8464" width="10.5703125" style="74" customWidth="1"/>
    <col min="8465" max="8465" width="12" style="74" customWidth="1"/>
    <col min="8466" max="8704" width="9.140625" style="74"/>
    <col min="8705" max="8705" width="13" style="74" customWidth="1"/>
    <col min="8706" max="8706" width="12.28515625" style="74" customWidth="1"/>
    <col min="8707" max="8713" width="3.28515625" style="74" customWidth="1"/>
    <col min="8714" max="8714" width="3.85546875" style="74" customWidth="1"/>
    <col min="8715" max="8715" width="12.5703125" style="74" customWidth="1"/>
    <col min="8716" max="8716" width="8.5703125" style="74" bestFit="1" customWidth="1"/>
    <col min="8717" max="8717" width="11.140625" style="74" customWidth="1"/>
    <col min="8718" max="8718" width="10.85546875" style="74" customWidth="1"/>
    <col min="8719" max="8719" width="11.28515625" style="74" customWidth="1"/>
    <col min="8720" max="8720" width="10.5703125" style="74" customWidth="1"/>
    <col min="8721" max="8721" width="12" style="74" customWidth="1"/>
    <col min="8722" max="8960" width="9.140625" style="74"/>
    <col min="8961" max="8961" width="13" style="74" customWidth="1"/>
    <col min="8962" max="8962" width="12.28515625" style="74" customWidth="1"/>
    <col min="8963" max="8969" width="3.28515625" style="74" customWidth="1"/>
    <col min="8970" max="8970" width="3.85546875" style="74" customWidth="1"/>
    <col min="8971" max="8971" width="12.5703125" style="74" customWidth="1"/>
    <col min="8972" max="8972" width="8.5703125" style="74" bestFit="1" customWidth="1"/>
    <col min="8973" max="8973" width="11.140625" style="74" customWidth="1"/>
    <col min="8974" max="8974" width="10.85546875" style="74" customWidth="1"/>
    <col min="8975" max="8975" width="11.28515625" style="74" customWidth="1"/>
    <col min="8976" max="8976" width="10.5703125" style="74" customWidth="1"/>
    <col min="8977" max="8977" width="12" style="74" customWidth="1"/>
    <col min="8978" max="9216" width="9.140625" style="74"/>
    <col min="9217" max="9217" width="13" style="74" customWidth="1"/>
    <col min="9218" max="9218" width="12.28515625" style="74" customWidth="1"/>
    <col min="9219" max="9225" width="3.28515625" style="74" customWidth="1"/>
    <col min="9226" max="9226" width="3.85546875" style="74" customWidth="1"/>
    <col min="9227" max="9227" width="12.5703125" style="74" customWidth="1"/>
    <col min="9228" max="9228" width="8.5703125" style="74" bestFit="1" customWidth="1"/>
    <col min="9229" max="9229" width="11.140625" style="74" customWidth="1"/>
    <col min="9230" max="9230" width="10.85546875" style="74" customWidth="1"/>
    <col min="9231" max="9231" width="11.28515625" style="74" customWidth="1"/>
    <col min="9232" max="9232" width="10.5703125" style="74" customWidth="1"/>
    <col min="9233" max="9233" width="12" style="74" customWidth="1"/>
    <col min="9234" max="9472" width="9.140625" style="74"/>
    <col min="9473" max="9473" width="13" style="74" customWidth="1"/>
    <col min="9474" max="9474" width="12.28515625" style="74" customWidth="1"/>
    <col min="9475" max="9481" width="3.28515625" style="74" customWidth="1"/>
    <col min="9482" max="9482" width="3.85546875" style="74" customWidth="1"/>
    <col min="9483" max="9483" width="12.5703125" style="74" customWidth="1"/>
    <col min="9484" max="9484" width="8.5703125" style="74" bestFit="1" customWidth="1"/>
    <col min="9485" max="9485" width="11.140625" style="74" customWidth="1"/>
    <col min="9486" max="9486" width="10.85546875" style="74" customWidth="1"/>
    <col min="9487" max="9487" width="11.28515625" style="74" customWidth="1"/>
    <col min="9488" max="9488" width="10.5703125" style="74" customWidth="1"/>
    <col min="9489" max="9489" width="12" style="74" customWidth="1"/>
    <col min="9490" max="9728" width="9.140625" style="74"/>
    <col min="9729" max="9729" width="13" style="74" customWidth="1"/>
    <col min="9730" max="9730" width="12.28515625" style="74" customWidth="1"/>
    <col min="9731" max="9737" width="3.28515625" style="74" customWidth="1"/>
    <col min="9738" max="9738" width="3.85546875" style="74" customWidth="1"/>
    <col min="9739" max="9739" width="12.5703125" style="74" customWidth="1"/>
    <col min="9740" max="9740" width="8.5703125" style="74" bestFit="1" customWidth="1"/>
    <col min="9741" max="9741" width="11.140625" style="74" customWidth="1"/>
    <col min="9742" max="9742" width="10.85546875" style="74" customWidth="1"/>
    <col min="9743" max="9743" width="11.28515625" style="74" customWidth="1"/>
    <col min="9744" max="9744" width="10.5703125" style="74" customWidth="1"/>
    <col min="9745" max="9745" width="12" style="74" customWidth="1"/>
    <col min="9746" max="9984" width="9.140625" style="74"/>
    <col min="9985" max="9985" width="13" style="74" customWidth="1"/>
    <col min="9986" max="9986" width="12.28515625" style="74" customWidth="1"/>
    <col min="9987" max="9993" width="3.28515625" style="74" customWidth="1"/>
    <col min="9994" max="9994" width="3.85546875" style="74" customWidth="1"/>
    <col min="9995" max="9995" width="12.5703125" style="74" customWidth="1"/>
    <col min="9996" max="9996" width="8.5703125" style="74" bestFit="1" customWidth="1"/>
    <col min="9997" max="9997" width="11.140625" style="74" customWidth="1"/>
    <col min="9998" max="9998" width="10.85546875" style="74" customWidth="1"/>
    <col min="9999" max="9999" width="11.28515625" style="74" customWidth="1"/>
    <col min="10000" max="10000" width="10.5703125" style="74" customWidth="1"/>
    <col min="10001" max="10001" width="12" style="74" customWidth="1"/>
    <col min="10002" max="10240" width="9.140625" style="74"/>
    <col min="10241" max="10241" width="13" style="74" customWidth="1"/>
    <col min="10242" max="10242" width="12.28515625" style="74" customWidth="1"/>
    <col min="10243" max="10249" width="3.28515625" style="74" customWidth="1"/>
    <col min="10250" max="10250" width="3.85546875" style="74" customWidth="1"/>
    <col min="10251" max="10251" width="12.5703125" style="74" customWidth="1"/>
    <col min="10252" max="10252" width="8.5703125" style="74" bestFit="1" customWidth="1"/>
    <col min="10253" max="10253" width="11.140625" style="74" customWidth="1"/>
    <col min="10254" max="10254" width="10.85546875" style="74" customWidth="1"/>
    <col min="10255" max="10255" width="11.28515625" style="74" customWidth="1"/>
    <col min="10256" max="10256" width="10.5703125" style="74" customWidth="1"/>
    <col min="10257" max="10257" width="12" style="74" customWidth="1"/>
    <col min="10258" max="10496" width="9.140625" style="74"/>
    <col min="10497" max="10497" width="13" style="74" customWidth="1"/>
    <col min="10498" max="10498" width="12.28515625" style="74" customWidth="1"/>
    <col min="10499" max="10505" width="3.28515625" style="74" customWidth="1"/>
    <col min="10506" max="10506" width="3.85546875" style="74" customWidth="1"/>
    <col min="10507" max="10507" width="12.5703125" style="74" customWidth="1"/>
    <col min="10508" max="10508" width="8.5703125" style="74" bestFit="1" customWidth="1"/>
    <col min="10509" max="10509" width="11.140625" style="74" customWidth="1"/>
    <col min="10510" max="10510" width="10.85546875" style="74" customWidth="1"/>
    <col min="10511" max="10511" width="11.28515625" style="74" customWidth="1"/>
    <col min="10512" max="10512" width="10.5703125" style="74" customWidth="1"/>
    <col min="10513" max="10513" width="12" style="74" customWidth="1"/>
    <col min="10514" max="10752" width="9.140625" style="74"/>
    <col min="10753" max="10753" width="13" style="74" customWidth="1"/>
    <col min="10754" max="10754" width="12.28515625" style="74" customWidth="1"/>
    <col min="10755" max="10761" width="3.28515625" style="74" customWidth="1"/>
    <col min="10762" max="10762" width="3.85546875" style="74" customWidth="1"/>
    <col min="10763" max="10763" width="12.5703125" style="74" customWidth="1"/>
    <col min="10764" max="10764" width="8.5703125" style="74" bestFit="1" customWidth="1"/>
    <col min="10765" max="10765" width="11.140625" style="74" customWidth="1"/>
    <col min="10766" max="10766" width="10.85546875" style="74" customWidth="1"/>
    <col min="10767" max="10767" width="11.28515625" style="74" customWidth="1"/>
    <col min="10768" max="10768" width="10.5703125" style="74" customWidth="1"/>
    <col min="10769" max="10769" width="12" style="74" customWidth="1"/>
    <col min="10770" max="11008" width="9.140625" style="74"/>
    <col min="11009" max="11009" width="13" style="74" customWidth="1"/>
    <col min="11010" max="11010" width="12.28515625" style="74" customWidth="1"/>
    <col min="11011" max="11017" width="3.28515625" style="74" customWidth="1"/>
    <col min="11018" max="11018" width="3.85546875" style="74" customWidth="1"/>
    <col min="11019" max="11019" width="12.5703125" style="74" customWidth="1"/>
    <col min="11020" max="11020" width="8.5703125" style="74" bestFit="1" customWidth="1"/>
    <col min="11021" max="11021" width="11.140625" style="74" customWidth="1"/>
    <col min="11022" max="11022" width="10.85546875" style="74" customWidth="1"/>
    <col min="11023" max="11023" width="11.28515625" style="74" customWidth="1"/>
    <col min="11024" max="11024" width="10.5703125" style="74" customWidth="1"/>
    <col min="11025" max="11025" width="12" style="74" customWidth="1"/>
    <col min="11026" max="11264" width="9.140625" style="74"/>
    <col min="11265" max="11265" width="13" style="74" customWidth="1"/>
    <col min="11266" max="11266" width="12.28515625" style="74" customWidth="1"/>
    <col min="11267" max="11273" width="3.28515625" style="74" customWidth="1"/>
    <col min="11274" max="11274" width="3.85546875" style="74" customWidth="1"/>
    <col min="11275" max="11275" width="12.5703125" style="74" customWidth="1"/>
    <col min="11276" max="11276" width="8.5703125" style="74" bestFit="1" customWidth="1"/>
    <col min="11277" max="11277" width="11.140625" style="74" customWidth="1"/>
    <col min="11278" max="11278" width="10.85546875" style="74" customWidth="1"/>
    <col min="11279" max="11279" width="11.28515625" style="74" customWidth="1"/>
    <col min="11280" max="11280" width="10.5703125" style="74" customWidth="1"/>
    <col min="11281" max="11281" width="12" style="74" customWidth="1"/>
    <col min="11282" max="11520" width="9.140625" style="74"/>
    <col min="11521" max="11521" width="13" style="74" customWidth="1"/>
    <col min="11522" max="11522" width="12.28515625" style="74" customWidth="1"/>
    <col min="11523" max="11529" width="3.28515625" style="74" customWidth="1"/>
    <col min="11530" max="11530" width="3.85546875" style="74" customWidth="1"/>
    <col min="11531" max="11531" width="12.5703125" style="74" customWidth="1"/>
    <col min="11532" max="11532" width="8.5703125" style="74" bestFit="1" customWidth="1"/>
    <col min="11533" max="11533" width="11.140625" style="74" customWidth="1"/>
    <col min="11534" max="11534" width="10.85546875" style="74" customWidth="1"/>
    <col min="11535" max="11535" width="11.28515625" style="74" customWidth="1"/>
    <col min="11536" max="11536" width="10.5703125" style="74" customWidth="1"/>
    <col min="11537" max="11537" width="12" style="74" customWidth="1"/>
    <col min="11538" max="11776" width="9.140625" style="74"/>
    <col min="11777" max="11777" width="13" style="74" customWidth="1"/>
    <col min="11778" max="11778" width="12.28515625" style="74" customWidth="1"/>
    <col min="11779" max="11785" width="3.28515625" style="74" customWidth="1"/>
    <col min="11786" max="11786" width="3.85546875" style="74" customWidth="1"/>
    <col min="11787" max="11787" width="12.5703125" style="74" customWidth="1"/>
    <col min="11788" max="11788" width="8.5703125" style="74" bestFit="1" customWidth="1"/>
    <col min="11789" max="11789" width="11.140625" style="74" customWidth="1"/>
    <col min="11790" max="11790" width="10.85546875" style="74" customWidth="1"/>
    <col min="11791" max="11791" width="11.28515625" style="74" customWidth="1"/>
    <col min="11792" max="11792" width="10.5703125" style="74" customWidth="1"/>
    <col min="11793" max="11793" width="12" style="74" customWidth="1"/>
    <col min="11794" max="12032" width="9.140625" style="74"/>
    <col min="12033" max="12033" width="13" style="74" customWidth="1"/>
    <col min="12034" max="12034" width="12.28515625" style="74" customWidth="1"/>
    <col min="12035" max="12041" width="3.28515625" style="74" customWidth="1"/>
    <col min="12042" max="12042" width="3.85546875" style="74" customWidth="1"/>
    <col min="12043" max="12043" width="12.5703125" style="74" customWidth="1"/>
    <col min="12044" max="12044" width="8.5703125" style="74" bestFit="1" customWidth="1"/>
    <col min="12045" max="12045" width="11.140625" style="74" customWidth="1"/>
    <col min="12046" max="12046" width="10.85546875" style="74" customWidth="1"/>
    <col min="12047" max="12047" width="11.28515625" style="74" customWidth="1"/>
    <col min="12048" max="12048" width="10.5703125" style="74" customWidth="1"/>
    <col min="12049" max="12049" width="12" style="74" customWidth="1"/>
    <col min="12050" max="12288" width="9.140625" style="74"/>
    <col min="12289" max="12289" width="13" style="74" customWidth="1"/>
    <col min="12290" max="12290" width="12.28515625" style="74" customWidth="1"/>
    <col min="12291" max="12297" width="3.28515625" style="74" customWidth="1"/>
    <col min="12298" max="12298" width="3.85546875" style="74" customWidth="1"/>
    <col min="12299" max="12299" width="12.5703125" style="74" customWidth="1"/>
    <col min="12300" max="12300" width="8.5703125" style="74" bestFit="1" customWidth="1"/>
    <col min="12301" max="12301" width="11.140625" style="74" customWidth="1"/>
    <col min="12302" max="12302" width="10.85546875" style="74" customWidth="1"/>
    <col min="12303" max="12303" width="11.28515625" style="74" customWidth="1"/>
    <col min="12304" max="12304" width="10.5703125" style="74" customWidth="1"/>
    <col min="12305" max="12305" width="12" style="74" customWidth="1"/>
    <col min="12306" max="12544" width="9.140625" style="74"/>
    <col min="12545" max="12545" width="13" style="74" customWidth="1"/>
    <col min="12546" max="12546" width="12.28515625" style="74" customWidth="1"/>
    <col min="12547" max="12553" width="3.28515625" style="74" customWidth="1"/>
    <col min="12554" max="12554" width="3.85546875" style="74" customWidth="1"/>
    <col min="12555" max="12555" width="12.5703125" style="74" customWidth="1"/>
    <col min="12556" max="12556" width="8.5703125" style="74" bestFit="1" customWidth="1"/>
    <col min="12557" max="12557" width="11.140625" style="74" customWidth="1"/>
    <col min="12558" max="12558" width="10.85546875" style="74" customWidth="1"/>
    <col min="12559" max="12559" width="11.28515625" style="74" customWidth="1"/>
    <col min="12560" max="12560" width="10.5703125" style="74" customWidth="1"/>
    <col min="12561" max="12561" width="12" style="74" customWidth="1"/>
    <col min="12562" max="12800" width="9.140625" style="74"/>
    <col min="12801" max="12801" width="13" style="74" customWidth="1"/>
    <col min="12802" max="12802" width="12.28515625" style="74" customWidth="1"/>
    <col min="12803" max="12809" width="3.28515625" style="74" customWidth="1"/>
    <col min="12810" max="12810" width="3.85546875" style="74" customWidth="1"/>
    <col min="12811" max="12811" width="12.5703125" style="74" customWidth="1"/>
    <col min="12812" max="12812" width="8.5703125" style="74" bestFit="1" customWidth="1"/>
    <col min="12813" max="12813" width="11.140625" style="74" customWidth="1"/>
    <col min="12814" max="12814" width="10.85546875" style="74" customWidth="1"/>
    <col min="12815" max="12815" width="11.28515625" style="74" customWidth="1"/>
    <col min="12816" max="12816" width="10.5703125" style="74" customWidth="1"/>
    <col min="12817" max="12817" width="12" style="74" customWidth="1"/>
    <col min="12818" max="13056" width="9.140625" style="74"/>
    <col min="13057" max="13057" width="13" style="74" customWidth="1"/>
    <col min="13058" max="13058" width="12.28515625" style="74" customWidth="1"/>
    <col min="13059" max="13065" width="3.28515625" style="74" customWidth="1"/>
    <col min="13066" max="13066" width="3.85546875" style="74" customWidth="1"/>
    <col min="13067" max="13067" width="12.5703125" style="74" customWidth="1"/>
    <col min="13068" max="13068" width="8.5703125" style="74" bestFit="1" customWidth="1"/>
    <col min="13069" max="13069" width="11.140625" style="74" customWidth="1"/>
    <col min="13070" max="13070" width="10.85546875" style="74" customWidth="1"/>
    <col min="13071" max="13071" width="11.28515625" style="74" customWidth="1"/>
    <col min="13072" max="13072" width="10.5703125" style="74" customWidth="1"/>
    <col min="13073" max="13073" width="12" style="74" customWidth="1"/>
    <col min="13074" max="13312" width="9.140625" style="74"/>
    <col min="13313" max="13313" width="13" style="74" customWidth="1"/>
    <col min="13314" max="13314" width="12.28515625" style="74" customWidth="1"/>
    <col min="13315" max="13321" width="3.28515625" style="74" customWidth="1"/>
    <col min="13322" max="13322" width="3.85546875" style="74" customWidth="1"/>
    <col min="13323" max="13323" width="12.5703125" style="74" customWidth="1"/>
    <col min="13324" max="13324" width="8.5703125" style="74" bestFit="1" customWidth="1"/>
    <col min="13325" max="13325" width="11.140625" style="74" customWidth="1"/>
    <col min="13326" max="13326" width="10.85546875" style="74" customWidth="1"/>
    <col min="13327" max="13327" width="11.28515625" style="74" customWidth="1"/>
    <col min="13328" max="13328" width="10.5703125" style="74" customWidth="1"/>
    <col min="13329" max="13329" width="12" style="74" customWidth="1"/>
    <col min="13330" max="13568" width="9.140625" style="74"/>
    <col min="13569" max="13569" width="13" style="74" customWidth="1"/>
    <col min="13570" max="13570" width="12.28515625" style="74" customWidth="1"/>
    <col min="13571" max="13577" width="3.28515625" style="74" customWidth="1"/>
    <col min="13578" max="13578" width="3.85546875" style="74" customWidth="1"/>
    <col min="13579" max="13579" width="12.5703125" style="74" customWidth="1"/>
    <col min="13580" max="13580" width="8.5703125" style="74" bestFit="1" customWidth="1"/>
    <col min="13581" max="13581" width="11.140625" style="74" customWidth="1"/>
    <col min="13582" max="13582" width="10.85546875" style="74" customWidth="1"/>
    <col min="13583" max="13583" width="11.28515625" style="74" customWidth="1"/>
    <col min="13584" max="13584" width="10.5703125" style="74" customWidth="1"/>
    <col min="13585" max="13585" width="12" style="74" customWidth="1"/>
    <col min="13586" max="13824" width="9.140625" style="74"/>
    <col min="13825" max="13825" width="13" style="74" customWidth="1"/>
    <col min="13826" max="13826" width="12.28515625" style="74" customWidth="1"/>
    <col min="13827" max="13833" width="3.28515625" style="74" customWidth="1"/>
    <col min="13834" max="13834" width="3.85546875" style="74" customWidth="1"/>
    <col min="13835" max="13835" width="12.5703125" style="74" customWidth="1"/>
    <col min="13836" max="13836" width="8.5703125" style="74" bestFit="1" customWidth="1"/>
    <col min="13837" max="13837" width="11.140625" style="74" customWidth="1"/>
    <col min="13838" max="13838" width="10.85546875" style="74" customWidth="1"/>
    <col min="13839" max="13839" width="11.28515625" style="74" customWidth="1"/>
    <col min="13840" max="13840" width="10.5703125" style="74" customWidth="1"/>
    <col min="13841" max="13841" width="12" style="74" customWidth="1"/>
    <col min="13842" max="14080" width="9.140625" style="74"/>
    <col min="14081" max="14081" width="13" style="74" customWidth="1"/>
    <col min="14082" max="14082" width="12.28515625" style="74" customWidth="1"/>
    <col min="14083" max="14089" width="3.28515625" style="74" customWidth="1"/>
    <col min="14090" max="14090" width="3.85546875" style="74" customWidth="1"/>
    <col min="14091" max="14091" width="12.5703125" style="74" customWidth="1"/>
    <col min="14092" max="14092" width="8.5703125" style="74" bestFit="1" customWidth="1"/>
    <col min="14093" max="14093" width="11.140625" style="74" customWidth="1"/>
    <col min="14094" max="14094" width="10.85546875" style="74" customWidth="1"/>
    <col min="14095" max="14095" width="11.28515625" style="74" customWidth="1"/>
    <col min="14096" max="14096" width="10.5703125" style="74" customWidth="1"/>
    <col min="14097" max="14097" width="12" style="74" customWidth="1"/>
    <col min="14098" max="14336" width="9.140625" style="74"/>
    <col min="14337" max="14337" width="13" style="74" customWidth="1"/>
    <col min="14338" max="14338" width="12.28515625" style="74" customWidth="1"/>
    <col min="14339" max="14345" width="3.28515625" style="74" customWidth="1"/>
    <col min="14346" max="14346" width="3.85546875" style="74" customWidth="1"/>
    <col min="14347" max="14347" width="12.5703125" style="74" customWidth="1"/>
    <col min="14348" max="14348" width="8.5703125" style="74" bestFit="1" customWidth="1"/>
    <col min="14349" max="14349" width="11.140625" style="74" customWidth="1"/>
    <col min="14350" max="14350" width="10.85546875" style="74" customWidth="1"/>
    <col min="14351" max="14351" width="11.28515625" style="74" customWidth="1"/>
    <col min="14352" max="14352" width="10.5703125" style="74" customWidth="1"/>
    <col min="14353" max="14353" width="12" style="74" customWidth="1"/>
    <col min="14354" max="14592" width="9.140625" style="74"/>
    <col min="14593" max="14593" width="13" style="74" customWidth="1"/>
    <col min="14594" max="14594" width="12.28515625" style="74" customWidth="1"/>
    <col min="14595" max="14601" width="3.28515625" style="74" customWidth="1"/>
    <col min="14602" max="14602" width="3.85546875" style="74" customWidth="1"/>
    <col min="14603" max="14603" width="12.5703125" style="74" customWidth="1"/>
    <col min="14604" max="14604" width="8.5703125" style="74" bestFit="1" customWidth="1"/>
    <col min="14605" max="14605" width="11.140625" style="74" customWidth="1"/>
    <col min="14606" max="14606" width="10.85546875" style="74" customWidth="1"/>
    <col min="14607" max="14607" width="11.28515625" style="74" customWidth="1"/>
    <col min="14608" max="14608" width="10.5703125" style="74" customWidth="1"/>
    <col min="14609" max="14609" width="12" style="74" customWidth="1"/>
    <col min="14610" max="14848" width="9.140625" style="74"/>
    <col min="14849" max="14849" width="13" style="74" customWidth="1"/>
    <col min="14850" max="14850" width="12.28515625" style="74" customWidth="1"/>
    <col min="14851" max="14857" width="3.28515625" style="74" customWidth="1"/>
    <col min="14858" max="14858" width="3.85546875" style="74" customWidth="1"/>
    <col min="14859" max="14859" width="12.5703125" style="74" customWidth="1"/>
    <col min="14860" max="14860" width="8.5703125" style="74" bestFit="1" customWidth="1"/>
    <col min="14861" max="14861" width="11.140625" style="74" customWidth="1"/>
    <col min="14862" max="14862" width="10.85546875" style="74" customWidth="1"/>
    <col min="14863" max="14863" width="11.28515625" style="74" customWidth="1"/>
    <col min="14864" max="14864" width="10.5703125" style="74" customWidth="1"/>
    <col min="14865" max="14865" width="12" style="74" customWidth="1"/>
    <col min="14866" max="15104" width="9.140625" style="74"/>
    <col min="15105" max="15105" width="13" style="74" customWidth="1"/>
    <col min="15106" max="15106" width="12.28515625" style="74" customWidth="1"/>
    <col min="15107" max="15113" width="3.28515625" style="74" customWidth="1"/>
    <col min="15114" max="15114" width="3.85546875" style="74" customWidth="1"/>
    <col min="15115" max="15115" width="12.5703125" style="74" customWidth="1"/>
    <col min="15116" max="15116" width="8.5703125" style="74" bestFit="1" customWidth="1"/>
    <col min="15117" max="15117" width="11.140625" style="74" customWidth="1"/>
    <col min="15118" max="15118" width="10.85546875" style="74" customWidth="1"/>
    <col min="15119" max="15119" width="11.28515625" style="74" customWidth="1"/>
    <col min="15120" max="15120" width="10.5703125" style="74" customWidth="1"/>
    <col min="15121" max="15121" width="12" style="74" customWidth="1"/>
    <col min="15122" max="15360" width="9.140625" style="74"/>
    <col min="15361" max="15361" width="13" style="74" customWidth="1"/>
    <col min="15362" max="15362" width="12.28515625" style="74" customWidth="1"/>
    <col min="15363" max="15369" width="3.28515625" style="74" customWidth="1"/>
    <col min="15370" max="15370" width="3.85546875" style="74" customWidth="1"/>
    <col min="15371" max="15371" width="12.5703125" style="74" customWidth="1"/>
    <col min="15372" max="15372" width="8.5703125" style="74" bestFit="1" customWidth="1"/>
    <col min="15373" max="15373" width="11.140625" style="74" customWidth="1"/>
    <col min="15374" max="15374" width="10.85546875" style="74" customWidth="1"/>
    <col min="15375" max="15375" width="11.28515625" style="74" customWidth="1"/>
    <col min="15376" max="15376" width="10.5703125" style="74" customWidth="1"/>
    <col min="15377" max="15377" width="12" style="74" customWidth="1"/>
    <col min="15378" max="15616" width="9.140625" style="74"/>
    <col min="15617" max="15617" width="13" style="74" customWidth="1"/>
    <col min="15618" max="15618" width="12.28515625" style="74" customWidth="1"/>
    <col min="15619" max="15625" width="3.28515625" style="74" customWidth="1"/>
    <col min="15626" max="15626" width="3.85546875" style="74" customWidth="1"/>
    <col min="15627" max="15627" width="12.5703125" style="74" customWidth="1"/>
    <col min="15628" max="15628" width="8.5703125" style="74" bestFit="1" customWidth="1"/>
    <col min="15629" max="15629" width="11.140625" style="74" customWidth="1"/>
    <col min="15630" max="15630" width="10.85546875" style="74" customWidth="1"/>
    <col min="15631" max="15631" width="11.28515625" style="74" customWidth="1"/>
    <col min="15632" max="15632" width="10.5703125" style="74" customWidth="1"/>
    <col min="15633" max="15633" width="12" style="74" customWidth="1"/>
    <col min="15634" max="15872" width="9.140625" style="74"/>
    <col min="15873" max="15873" width="13" style="74" customWidth="1"/>
    <col min="15874" max="15874" width="12.28515625" style="74" customWidth="1"/>
    <col min="15875" max="15881" width="3.28515625" style="74" customWidth="1"/>
    <col min="15882" max="15882" width="3.85546875" style="74" customWidth="1"/>
    <col min="15883" max="15883" width="12.5703125" style="74" customWidth="1"/>
    <col min="15884" max="15884" width="8.5703125" style="74" bestFit="1" customWidth="1"/>
    <col min="15885" max="15885" width="11.140625" style="74" customWidth="1"/>
    <col min="15886" max="15886" width="10.85546875" style="74" customWidth="1"/>
    <col min="15887" max="15887" width="11.28515625" style="74" customWidth="1"/>
    <col min="15888" max="15888" width="10.5703125" style="74" customWidth="1"/>
    <col min="15889" max="15889" width="12" style="74" customWidth="1"/>
    <col min="15890" max="16128" width="9.140625" style="74"/>
    <col min="16129" max="16129" width="13" style="74" customWidth="1"/>
    <col min="16130" max="16130" width="12.28515625" style="74" customWidth="1"/>
    <col min="16131" max="16137" width="3.28515625" style="74" customWidth="1"/>
    <col min="16138" max="16138" width="3.85546875" style="74" customWidth="1"/>
    <col min="16139" max="16139" width="12.5703125" style="74" customWidth="1"/>
    <col min="16140" max="16140" width="8.5703125" style="74" bestFit="1" customWidth="1"/>
    <col min="16141" max="16141" width="11.140625" style="74" customWidth="1"/>
    <col min="16142" max="16142" width="10.85546875" style="74" customWidth="1"/>
    <col min="16143" max="16143" width="11.28515625" style="74" customWidth="1"/>
    <col min="16144" max="16144" width="10.5703125" style="74" customWidth="1"/>
    <col min="16145" max="16145" width="12" style="74" customWidth="1"/>
    <col min="16146" max="16384" width="9.140625" style="74"/>
  </cols>
  <sheetData>
    <row r="1" spans="1:22" x14ac:dyDescent="0.2">
      <c r="A1" s="138" t="s">
        <v>220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22" x14ac:dyDescent="0.2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6"/>
      <c r="O2" s="76"/>
    </row>
    <row r="3" spans="1:22" ht="25.5" customHeight="1" x14ac:dyDescent="0.2">
      <c r="A3" s="78" t="s">
        <v>18</v>
      </c>
      <c r="B3" s="78" t="s">
        <v>19</v>
      </c>
      <c r="C3" s="139" t="s">
        <v>164</v>
      </c>
      <c r="D3" s="139"/>
      <c r="E3" s="139"/>
      <c r="F3" s="139"/>
      <c r="G3" s="139"/>
      <c r="H3" s="139"/>
      <c r="I3" s="139"/>
      <c r="J3" s="139"/>
      <c r="K3" s="79" t="s">
        <v>165</v>
      </c>
      <c r="L3" s="78" t="s">
        <v>166</v>
      </c>
      <c r="M3" s="78" t="s">
        <v>167</v>
      </c>
      <c r="N3" s="78" t="s">
        <v>168</v>
      </c>
      <c r="O3" s="78" t="s">
        <v>169</v>
      </c>
      <c r="P3" s="79" t="s">
        <v>170</v>
      </c>
      <c r="Q3" s="80"/>
      <c r="R3" s="140" t="s">
        <v>171</v>
      </c>
      <c r="S3" s="140"/>
      <c r="T3" s="140"/>
      <c r="U3" s="140"/>
    </row>
    <row r="4" spans="1:22" x14ac:dyDescent="0.2">
      <c r="A4" s="81" t="s">
        <v>172</v>
      </c>
      <c r="B4" s="81" t="s">
        <v>173</v>
      </c>
      <c r="C4" s="82"/>
      <c r="D4" s="82">
        <v>3</v>
      </c>
      <c r="E4" s="82"/>
      <c r="F4" s="82">
        <v>3</v>
      </c>
      <c r="G4" s="82">
        <v>3</v>
      </c>
      <c r="H4" s="82"/>
      <c r="I4" s="82">
        <v>3</v>
      </c>
      <c r="J4" s="82">
        <v>3</v>
      </c>
      <c r="K4" s="83">
        <f>COUNT(C4:J4)</f>
        <v>5</v>
      </c>
      <c r="L4" s="83">
        <f>COUNTIF(C4:J4,2)</f>
        <v>0</v>
      </c>
      <c r="M4" s="84">
        <f>COUNTIF(C4:J4,3)</f>
        <v>5</v>
      </c>
      <c r="N4" s="84">
        <f>COUNTIF(C4:J4,4)</f>
        <v>0</v>
      </c>
      <c r="O4" s="84">
        <f>COUNTIF(C4:J4,5)</f>
        <v>0</v>
      </c>
      <c r="P4" s="84">
        <f>AVERAGE(C4:J4)</f>
        <v>3</v>
      </c>
      <c r="R4" s="84" t="s">
        <v>174</v>
      </c>
      <c r="S4" s="84" t="s">
        <v>175</v>
      </c>
      <c r="T4" s="84" t="s">
        <v>176</v>
      </c>
      <c r="U4" s="84" t="s">
        <v>177</v>
      </c>
    </row>
    <row r="5" spans="1:22" x14ac:dyDescent="0.2">
      <c r="A5" s="81" t="s">
        <v>178</v>
      </c>
      <c r="B5" s="81" t="s">
        <v>179</v>
      </c>
      <c r="C5" s="82"/>
      <c r="D5" s="82"/>
      <c r="E5" s="82">
        <v>5</v>
      </c>
      <c r="F5" s="82"/>
      <c r="G5" s="82"/>
      <c r="H5" s="82">
        <v>3</v>
      </c>
      <c r="I5" s="82">
        <v>3</v>
      </c>
      <c r="J5" s="82">
        <v>4</v>
      </c>
      <c r="K5" s="83">
        <f t="shared" ref="K5:K26" si="0">COUNT(C5:J5)</f>
        <v>4</v>
      </c>
      <c r="L5" s="83">
        <f t="shared" ref="L5:L26" si="1">COUNTIF(C5:J5,2)</f>
        <v>0</v>
      </c>
      <c r="M5" s="84">
        <f t="shared" ref="M5:M26" si="2">COUNTIF(C5:J5,3)</f>
        <v>2</v>
      </c>
      <c r="N5" s="84">
        <f t="shared" ref="N5:N26" si="3">COUNTIF(C5:J5,4)</f>
        <v>1</v>
      </c>
      <c r="O5" s="84">
        <f t="shared" ref="O5:O26" si="4">COUNTIF(C5:J5,5)</f>
        <v>1</v>
      </c>
      <c r="P5" s="84">
        <f t="shared" ref="P5:P26" si="5">AVERAGE(C5:J5)</f>
        <v>3.75</v>
      </c>
      <c r="R5" s="81">
        <f>COUNTIF(C4:J26,2)</f>
        <v>6</v>
      </c>
      <c r="S5" s="81">
        <f>COUNTIF(C4:J26,3)</f>
        <v>38</v>
      </c>
      <c r="T5" s="81">
        <f>COUNTIF(C4:J26,4)</f>
        <v>45</v>
      </c>
      <c r="U5" s="81">
        <f>COUNTIF(C4:J26,5)</f>
        <v>15</v>
      </c>
    </row>
    <row r="6" spans="1:22" x14ac:dyDescent="0.2">
      <c r="A6" s="81" t="s">
        <v>180</v>
      </c>
      <c r="B6" s="81" t="s">
        <v>181</v>
      </c>
      <c r="C6" s="82">
        <v>4</v>
      </c>
      <c r="D6" s="82"/>
      <c r="E6" s="82"/>
      <c r="F6" s="82">
        <v>4</v>
      </c>
      <c r="G6" s="82">
        <v>4</v>
      </c>
      <c r="H6" s="82"/>
      <c r="I6" s="82">
        <v>4</v>
      </c>
      <c r="J6" s="82">
        <v>4</v>
      </c>
      <c r="K6" s="83">
        <f t="shared" si="0"/>
        <v>5</v>
      </c>
      <c r="L6" s="83">
        <f t="shared" si="1"/>
        <v>0</v>
      </c>
      <c r="M6" s="84">
        <f t="shared" si="2"/>
        <v>0</v>
      </c>
      <c r="N6" s="84">
        <f t="shared" si="3"/>
        <v>5</v>
      </c>
      <c r="O6" s="84">
        <f t="shared" si="4"/>
        <v>0</v>
      </c>
      <c r="P6" s="84">
        <f t="shared" si="5"/>
        <v>4</v>
      </c>
    </row>
    <row r="7" spans="1:22" x14ac:dyDescent="0.2">
      <c r="A7" s="81" t="s">
        <v>182</v>
      </c>
      <c r="B7" s="81" t="s">
        <v>183</v>
      </c>
      <c r="C7" s="82">
        <v>3</v>
      </c>
      <c r="D7" s="82"/>
      <c r="E7" s="82"/>
      <c r="F7" s="82">
        <v>5</v>
      </c>
      <c r="G7" s="82"/>
      <c r="H7" s="82">
        <v>4</v>
      </c>
      <c r="I7" s="82"/>
      <c r="J7" s="82">
        <v>4</v>
      </c>
      <c r="K7" s="83">
        <f t="shared" si="0"/>
        <v>4</v>
      </c>
      <c r="L7" s="83">
        <f t="shared" si="1"/>
        <v>0</v>
      </c>
      <c r="M7" s="84">
        <f t="shared" si="2"/>
        <v>1</v>
      </c>
      <c r="N7" s="84">
        <f t="shared" si="3"/>
        <v>2</v>
      </c>
      <c r="O7" s="84">
        <f t="shared" si="4"/>
        <v>1</v>
      </c>
      <c r="P7" s="84">
        <f t="shared" si="5"/>
        <v>4</v>
      </c>
    </row>
    <row r="8" spans="1:22" x14ac:dyDescent="0.2">
      <c r="A8" s="81" t="s">
        <v>184</v>
      </c>
      <c r="B8" s="81" t="s">
        <v>185</v>
      </c>
      <c r="C8" s="82"/>
      <c r="D8" s="82">
        <v>4</v>
      </c>
      <c r="E8" s="82"/>
      <c r="F8" s="82">
        <v>3</v>
      </c>
      <c r="G8" s="82">
        <v>4</v>
      </c>
      <c r="H8" s="82"/>
      <c r="I8" s="82"/>
      <c r="J8" s="82">
        <v>4</v>
      </c>
      <c r="K8" s="83">
        <f t="shared" si="0"/>
        <v>4</v>
      </c>
      <c r="L8" s="83">
        <f t="shared" si="1"/>
        <v>0</v>
      </c>
      <c r="M8" s="84">
        <f t="shared" si="2"/>
        <v>1</v>
      </c>
      <c r="N8" s="84">
        <f t="shared" si="3"/>
        <v>3</v>
      </c>
      <c r="O8" s="84">
        <f t="shared" si="4"/>
        <v>0</v>
      </c>
      <c r="P8" s="84">
        <f t="shared" si="5"/>
        <v>3.75</v>
      </c>
    </row>
    <row r="9" spans="1:22" x14ac:dyDescent="0.2">
      <c r="A9" s="81" t="s">
        <v>186</v>
      </c>
      <c r="B9" s="81" t="s">
        <v>23</v>
      </c>
      <c r="C9" s="82"/>
      <c r="D9" s="82">
        <v>5</v>
      </c>
      <c r="E9" s="82"/>
      <c r="F9" s="82">
        <v>2</v>
      </c>
      <c r="G9" s="82">
        <v>5</v>
      </c>
      <c r="H9" s="82"/>
      <c r="I9" s="82">
        <v>2</v>
      </c>
      <c r="J9" s="82">
        <v>3</v>
      </c>
      <c r="K9" s="83">
        <f t="shared" si="0"/>
        <v>5</v>
      </c>
      <c r="L9" s="83">
        <f t="shared" si="1"/>
        <v>2</v>
      </c>
      <c r="M9" s="84">
        <f t="shared" si="2"/>
        <v>1</v>
      </c>
      <c r="N9" s="84">
        <f t="shared" si="3"/>
        <v>0</v>
      </c>
      <c r="O9" s="84">
        <f t="shared" si="4"/>
        <v>2</v>
      </c>
      <c r="P9" s="84">
        <f t="shared" si="5"/>
        <v>3.4</v>
      </c>
    </row>
    <row r="10" spans="1:22" x14ac:dyDescent="0.2">
      <c r="A10" s="81" t="s">
        <v>187</v>
      </c>
      <c r="B10" s="81" t="s">
        <v>188</v>
      </c>
      <c r="C10" s="82">
        <v>4</v>
      </c>
      <c r="D10" s="82"/>
      <c r="E10" s="82"/>
      <c r="F10" s="82">
        <v>2</v>
      </c>
      <c r="G10" s="82"/>
      <c r="H10" s="82">
        <v>3</v>
      </c>
      <c r="I10" s="82">
        <v>4</v>
      </c>
      <c r="J10" s="82">
        <v>3</v>
      </c>
      <c r="K10" s="83">
        <f t="shared" si="0"/>
        <v>5</v>
      </c>
      <c r="L10" s="83">
        <f t="shared" si="1"/>
        <v>1</v>
      </c>
      <c r="M10" s="84">
        <f t="shared" si="2"/>
        <v>2</v>
      </c>
      <c r="N10" s="84">
        <f t="shared" si="3"/>
        <v>2</v>
      </c>
      <c r="O10" s="84">
        <f t="shared" si="4"/>
        <v>0</v>
      </c>
      <c r="P10" s="84">
        <f t="shared" si="5"/>
        <v>3.2</v>
      </c>
    </row>
    <row r="11" spans="1:22" x14ac:dyDescent="0.2">
      <c r="A11" s="81" t="s">
        <v>189</v>
      </c>
      <c r="B11" s="81" t="s">
        <v>190</v>
      </c>
      <c r="C11" s="82">
        <v>5</v>
      </c>
      <c r="D11" s="82"/>
      <c r="E11" s="82">
        <v>4</v>
      </c>
      <c r="F11" s="82"/>
      <c r="G11" s="82"/>
      <c r="H11" s="82">
        <v>4</v>
      </c>
      <c r="I11" s="82"/>
      <c r="J11" s="82">
        <v>4</v>
      </c>
      <c r="K11" s="83">
        <f t="shared" si="0"/>
        <v>4</v>
      </c>
      <c r="L11" s="83">
        <f t="shared" si="1"/>
        <v>0</v>
      </c>
      <c r="M11" s="84">
        <f t="shared" si="2"/>
        <v>0</v>
      </c>
      <c r="N11" s="84">
        <f t="shared" si="3"/>
        <v>3</v>
      </c>
      <c r="O11" s="84">
        <f t="shared" si="4"/>
        <v>1</v>
      </c>
      <c r="P11" s="84">
        <f t="shared" si="5"/>
        <v>4.25</v>
      </c>
    </row>
    <row r="12" spans="1:22" x14ac:dyDescent="0.2">
      <c r="A12" s="81" t="s">
        <v>191</v>
      </c>
      <c r="B12" s="81" t="s">
        <v>192</v>
      </c>
      <c r="C12" s="82">
        <v>3</v>
      </c>
      <c r="D12" s="82"/>
      <c r="E12" s="82">
        <v>5</v>
      </c>
      <c r="F12" s="82"/>
      <c r="G12" s="82">
        <v>5</v>
      </c>
      <c r="H12" s="82"/>
      <c r="I12" s="82">
        <v>3</v>
      </c>
      <c r="J12" s="82">
        <v>4</v>
      </c>
      <c r="K12" s="83">
        <f t="shared" si="0"/>
        <v>5</v>
      </c>
      <c r="L12" s="83">
        <f t="shared" si="1"/>
        <v>0</v>
      </c>
      <c r="M12" s="84">
        <f t="shared" si="2"/>
        <v>2</v>
      </c>
      <c r="N12" s="84">
        <f t="shared" si="3"/>
        <v>1</v>
      </c>
      <c r="O12" s="84">
        <f t="shared" si="4"/>
        <v>2</v>
      </c>
      <c r="P12" s="84">
        <f t="shared" si="5"/>
        <v>4</v>
      </c>
    </row>
    <row r="13" spans="1:22" x14ac:dyDescent="0.2">
      <c r="A13" s="81" t="s">
        <v>193</v>
      </c>
      <c r="B13" s="81" t="s">
        <v>22</v>
      </c>
      <c r="C13" s="82">
        <v>3</v>
      </c>
      <c r="D13" s="82"/>
      <c r="E13" s="82">
        <v>3</v>
      </c>
      <c r="F13" s="82"/>
      <c r="G13" s="82">
        <v>3</v>
      </c>
      <c r="H13" s="82"/>
      <c r="I13" s="82">
        <v>5</v>
      </c>
      <c r="J13" s="82">
        <v>4</v>
      </c>
      <c r="K13" s="83">
        <f t="shared" si="0"/>
        <v>5</v>
      </c>
      <c r="L13" s="83">
        <f t="shared" si="1"/>
        <v>0</v>
      </c>
      <c r="M13" s="84">
        <f t="shared" si="2"/>
        <v>3</v>
      </c>
      <c r="N13" s="84">
        <f t="shared" si="3"/>
        <v>1</v>
      </c>
      <c r="O13" s="84">
        <f t="shared" si="4"/>
        <v>1</v>
      </c>
      <c r="P13" s="84">
        <f t="shared" si="5"/>
        <v>3.6</v>
      </c>
    </row>
    <row r="14" spans="1:22" ht="12.75" customHeight="1" x14ac:dyDescent="0.2">
      <c r="A14" s="81" t="s">
        <v>194</v>
      </c>
      <c r="B14" s="81" t="s">
        <v>195</v>
      </c>
      <c r="C14" s="82"/>
      <c r="D14" s="82">
        <v>3</v>
      </c>
      <c r="E14" s="82"/>
      <c r="F14" s="82">
        <v>3</v>
      </c>
      <c r="G14" s="82">
        <v>3</v>
      </c>
      <c r="H14" s="82"/>
      <c r="I14" s="82">
        <v>3</v>
      </c>
      <c r="J14" s="82">
        <v>3</v>
      </c>
      <c r="K14" s="83">
        <f t="shared" si="0"/>
        <v>5</v>
      </c>
      <c r="L14" s="83">
        <f t="shared" si="1"/>
        <v>0</v>
      </c>
      <c r="M14" s="84">
        <f t="shared" si="2"/>
        <v>5</v>
      </c>
      <c r="N14" s="84">
        <f t="shared" si="3"/>
        <v>0</v>
      </c>
      <c r="O14" s="84">
        <f t="shared" si="4"/>
        <v>0</v>
      </c>
      <c r="P14" s="84">
        <f t="shared" si="5"/>
        <v>3</v>
      </c>
      <c r="R14" s="125" t="s">
        <v>196</v>
      </c>
      <c r="S14" s="125"/>
      <c r="T14" s="125"/>
      <c r="U14" s="125"/>
      <c r="V14" s="125"/>
    </row>
    <row r="15" spans="1:22" x14ac:dyDescent="0.2">
      <c r="A15" s="81" t="s">
        <v>197</v>
      </c>
      <c r="B15" s="81" t="s">
        <v>192</v>
      </c>
      <c r="C15" s="82"/>
      <c r="D15" s="82"/>
      <c r="E15" s="82">
        <v>5</v>
      </c>
      <c r="F15" s="82"/>
      <c r="G15" s="82"/>
      <c r="H15" s="82">
        <v>3</v>
      </c>
      <c r="I15" s="82">
        <v>3</v>
      </c>
      <c r="J15" s="82">
        <v>4</v>
      </c>
      <c r="K15" s="83">
        <f t="shared" si="0"/>
        <v>4</v>
      </c>
      <c r="L15" s="83">
        <f t="shared" si="1"/>
        <v>0</v>
      </c>
      <c r="M15" s="84">
        <f t="shared" si="2"/>
        <v>2</v>
      </c>
      <c r="N15" s="84">
        <f t="shared" si="3"/>
        <v>1</v>
      </c>
      <c r="O15" s="84">
        <f t="shared" si="4"/>
        <v>1</v>
      </c>
      <c r="P15" s="84">
        <f t="shared" si="5"/>
        <v>3.75</v>
      </c>
      <c r="R15" s="125"/>
      <c r="S15" s="125"/>
      <c r="T15" s="125"/>
      <c r="U15" s="125"/>
      <c r="V15" s="125"/>
    </row>
    <row r="16" spans="1:22" x14ac:dyDescent="0.2">
      <c r="A16" s="81" t="s">
        <v>198</v>
      </c>
      <c r="B16" s="81" t="s">
        <v>199</v>
      </c>
      <c r="C16" s="82">
        <v>4</v>
      </c>
      <c r="D16" s="82"/>
      <c r="E16" s="82"/>
      <c r="F16" s="82">
        <v>4</v>
      </c>
      <c r="G16" s="82">
        <v>4</v>
      </c>
      <c r="H16" s="82"/>
      <c r="I16" s="82">
        <v>4</v>
      </c>
      <c r="J16" s="82">
        <v>4</v>
      </c>
      <c r="K16" s="83">
        <f t="shared" si="0"/>
        <v>5</v>
      </c>
      <c r="L16" s="83">
        <f t="shared" si="1"/>
        <v>0</v>
      </c>
      <c r="M16" s="84">
        <f t="shared" si="2"/>
        <v>0</v>
      </c>
      <c r="N16" s="84">
        <f t="shared" si="3"/>
        <v>5</v>
      </c>
      <c r="O16" s="84">
        <f t="shared" si="4"/>
        <v>0</v>
      </c>
      <c r="P16" s="84">
        <f t="shared" si="5"/>
        <v>4</v>
      </c>
      <c r="R16" s="125"/>
      <c r="S16" s="125"/>
      <c r="T16" s="125"/>
      <c r="U16" s="125"/>
      <c r="V16" s="125"/>
    </row>
    <row r="17" spans="1:22" x14ac:dyDescent="0.2">
      <c r="A17" s="81" t="s">
        <v>200</v>
      </c>
      <c r="B17" s="81" t="s">
        <v>201</v>
      </c>
      <c r="C17" s="82">
        <v>3</v>
      </c>
      <c r="D17" s="82"/>
      <c r="E17" s="82"/>
      <c r="F17" s="82">
        <v>5</v>
      </c>
      <c r="G17" s="82"/>
      <c r="H17" s="82">
        <v>4</v>
      </c>
      <c r="I17" s="82"/>
      <c r="J17" s="82">
        <v>4</v>
      </c>
      <c r="K17" s="83">
        <f t="shared" si="0"/>
        <v>4</v>
      </c>
      <c r="L17" s="83">
        <f t="shared" si="1"/>
        <v>0</v>
      </c>
      <c r="M17" s="84">
        <f t="shared" si="2"/>
        <v>1</v>
      </c>
      <c r="N17" s="84">
        <f t="shared" si="3"/>
        <v>2</v>
      </c>
      <c r="O17" s="84">
        <f t="shared" si="4"/>
        <v>1</v>
      </c>
      <c r="P17" s="84">
        <f t="shared" si="5"/>
        <v>4</v>
      </c>
      <c r="R17" s="125"/>
      <c r="S17" s="125"/>
      <c r="T17" s="125"/>
      <c r="U17" s="125"/>
      <c r="V17" s="125"/>
    </row>
    <row r="18" spans="1:22" x14ac:dyDescent="0.2">
      <c r="A18" s="81" t="s">
        <v>202</v>
      </c>
      <c r="B18" s="81" t="s">
        <v>203</v>
      </c>
      <c r="C18" s="82"/>
      <c r="D18" s="82">
        <v>4</v>
      </c>
      <c r="E18" s="82"/>
      <c r="F18" s="82">
        <v>3</v>
      </c>
      <c r="G18" s="82">
        <v>4</v>
      </c>
      <c r="H18" s="82"/>
      <c r="I18" s="82"/>
      <c r="J18" s="82">
        <v>4</v>
      </c>
      <c r="K18" s="83">
        <f t="shared" si="0"/>
        <v>4</v>
      </c>
      <c r="L18" s="83">
        <f t="shared" si="1"/>
        <v>0</v>
      </c>
      <c r="M18" s="84">
        <f t="shared" si="2"/>
        <v>1</v>
      </c>
      <c r="N18" s="84">
        <f t="shared" si="3"/>
        <v>3</v>
      </c>
      <c r="O18" s="84">
        <f t="shared" si="4"/>
        <v>0</v>
      </c>
      <c r="P18" s="84">
        <f t="shared" si="5"/>
        <v>3.75</v>
      </c>
      <c r="R18" s="125"/>
      <c r="S18" s="125"/>
      <c r="T18" s="125"/>
      <c r="U18" s="125"/>
      <c r="V18" s="125"/>
    </row>
    <row r="19" spans="1:22" x14ac:dyDescent="0.2">
      <c r="A19" s="81" t="s">
        <v>204</v>
      </c>
      <c r="B19" s="81" t="s">
        <v>205</v>
      </c>
      <c r="C19" s="82"/>
      <c r="D19" s="82">
        <v>5</v>
      </c>
      <c r="E19" s="82"/>
      <c r="F19" s="82">
        <v>2</v>
      </c>
      <c r="G19" s="82">
        <v>5</v>
      </c>
      <c r="H19" s="82"/>
      <c r="I19" s="82">
        <v>2</v>
      </c>
      <c r="J19" s="82">
        <v>3</v>
      </c>
      <c r="K19" s="83">
        <f t="shared" si="0"/>
        <v>5</v>
      </c>
      <c r="L19" s="83">
        <f t="shared" si="1"/>
        <v>2</v>
      </c>
      <c r="M19" s="84">
        <f t="shared" si="2"/>
        <v>1</v>
      </c>
      <c r="N19" s="84">
        <f t="shared" si="3"/>
        <v>0</v>
      </c>
      <c r="O19" s="84">
        <f t="shared" si="4"/>
        <v>2</v>
      </c>
      <c r="P19" s="84">
        <f t="shared" si="5"/>
        <v>3.4</v>
      </c>
      <c r="R19" s="125"/>
      <c r="S19" s="125"/>
      <c r="T19" s="125"/>
      <c r="U19" s="125"/>
      <c r="V19" s="125"/>
    </row>
    <row r="20" spans="1:22" x14ac:dyDescent="0.2">
      <c r="A20" s="81" t="s">
        <v>206</v>
      </c>
      <c r="B20" s="81" t="s">
        <v>207</v>
      </c>
      <c r="C20" s="82">
        <v>4</v>
      </c>
      <c r="D20" s="82"/>
      <c r="E20" s="82"/>
      <c r="F20" s="82">
        <v>2</v>
      </c>
      <c r="G20" s="82"/>
      <c r="H20" s="82">
        <v>3</v>
      </c>
      <c r="I20" s="82">
        <v>4</v>
      </c>
      <c r="J20" s="82">
        <v>3</v>
      </c>
      <c r="K20" s="83">
        <f t="shared" si="0"/>
        <v>5</v>
      </c>
      <c r="L20" s="83">
        <f t="shared" si="1"/>
        <v>1</v>
      </c>
      <c r="M20" s="84">
        <f t="shared" si="2"/>
        <v>2</v>
      </c>
      <c r="N20" s="84">
        <f t="shared" si="3"/>
        <v>2</v>
      </c>
      <c r="O20" s="84">
        <f t="shared" si="4"/>
        <v>0</v>
      </c>
      <c r="P20" s="84">
        <f t="shared" si="5"/>
        <v>3.2</v>
      </c>
      <c r="R20" s="125"/>
      <c r="S20" s="125"/>
      <c r="T20" s="125"/>
      <c r="U20" s="125"/>
      <c r="V20" s="125"/>
    </row>
    <row r="21" spans="1:22" x14ac:dyDescent="0.2">
      <c r="A21" s="81" t="s">
        <v>208</v>
      </c>
      <c r="B21" s="81" t="s">
        <v>20</v>
      </c>
      <c r="C21" s="82">
        <v>5</v>
      </c>
      <c r="D21" s="82"/>
      <c r="E21" s="82">
        <v>4</v>
      </c>
      <c r="F21" s="82"/>
      <c r="G21" s="82"/>
      <c r="H21" s="82">
        <v>4</v>
      </c>
      <c r="I21" s="82"/>
      <c r="J21" s="82">
        <v>4</v>
      </c>
      <c r="K21" s="83">
        <f t="shared" si="0"/>
        <v>4</v>
      </c>
      <c r="L21" s="83">
        <f t="shared" si="1"/>
        <v>0</v>
      </c>
      <c r="M21" s="84">
        <f t="shared" si="2"/>
        <v>0</v>
      </c>
      <c r="N21" s="84">
        <f t="shared" si="3"/>
        <v>3</v>
      </c>
      <c r="O21" s="84">
        <f t="shared" si="4"/>
        <v>1</v>
      </c>
      <c r="P21" s="84">
        <f t="shared" si="5"/>
        <v>4.25</v>
      </c>
      <c r="R21" s="125"/>
      <c r="S21" s="125"/>
      <c r="T21" s="125"/>
      <c r="U21" s="125"/>
      <c r="V21" s="125"/>
    </row>
    <row r="22" spans="1:22" x14ac:dyDescent="0.2">
      <c r="A22" s="81" t="s">
        <v>209</v>
      </c>
      <c r="B22" s="81" t="s">
        <v>210</v>
      </c>
      <c r="C22" s="82"/>
      <c r="D22" s="82">
        <v>3</v>
      </c>
      <c r="E22" s="82"/>
      <c r="F22" s="82">
        <v>3</v>
      </c>
      <c r="G22" s="82">
        <v>3</v>
      </c>
      <c r="H22" s="82"/>
      <c r="I22" s="82">
        <v>3</v>
      </c>
      <c r="J22" s="82">
        <v>3</v>
      </c>
      <c r="K22" s="83">
        <f t="shared" si="0"/>
        <v>5</v>
      </c>
      <c r="L22" s="83">
        <f t="shared" si="1"/>
        <v>0</v>
      </c>
      <c r="M22" s="84">
        <f t="shared" si="2"/>
        <v>5</v>
      </c>
      <c r="N22" s="84">
        <f t="shared" si="3"/>
        <v>0</v>
      </c>
      <c r="O22" s="84">
        <f t="shared" si="4"/>
        <v>0</v>
      </c>
      <c r="P22" s="84">
        <f t="shared" si="5"/>
        <v>3</v>
      </c>
      <c r="R22" s="125"/>
      <c r="S22" s="125"/>
      <c r="T22" s="125"/>
      <c r="U22" s="125"/>
      <c r="V22" s="125"/>
    </row>
    <row r="23" spans="1:22" x14ac:dyDescent="0.2">
      <c r="A23" s="81" t="s">
        <v>211</v>
      </c>
      <c r="B23" s="81" t="s">
        <v>179</v>
      </c>
      <c r="C23" s="82"/>
      <c r="D23" s="82"/>
      <c r="E23" s="82">
        <v>5</v>
      </c>
      <c r="F23" s="82"/>
      <c r="G23" s="82"/>
      <c r="H23" s="82">
        <v>3</v>
      </c>
      <c r="I23" s="82">
        <v>3</v>
      </c>
      <c r="J23" s="82">
        <v>4</v>
      </c>
      <c r="K23" s="83">
        <f t="shared" si="0"/>
        <v>4</v>
      </c>
      <c r="L23" s="83">
        <f t="shared" si="1"/>
        <v>0</v>
      </c>
      <c r="M23" s="84">
        <f t="shared" si="2"/>
        <v>2</v>
      </c>
      <c r="N23" s="84">
        <f t="shared" si="3"/>
        <v>1</v>
      </c>
      <c r="O23" s="84">
        <f t="shared" si="4"/>
        <v>1</v>
      </c>
      <c r="P23" s="84">
        <f t="shared" si="5"/>
        <v>3.75</v>
      </c>
      <c r="R23" s="125"/>
      <c r="S23" s="125"/>
      <c r="T23" s="125"/>
      <c r="U23" s="125"/>
      <c r="V23" s="125"/>
    </row>
    <row r="24" spans="1:22" x14ac:dyDescent="0.2">
      <c r="A24" s="81" t="s">
        <v>212</v>
      </c>
      <c r="B24" s="81" t="s">
        <v>21</v>
      </c>
      <c r="C24" s="82">
        <v>4</v>
      </c>
      <c r="D24" s="82"/>
      <c r="E24" s="82"/>
      <c r="F24" s="82">
        <v>4</v>
      </c>
      <c r="G24" s="82">
        <v>4</v>
      </c>
      <c r="H24" s="82"/>
      <c r="I24" s="82">
        <v>4</v>
      </c>
      <c r="J24" s="82">
        <v>4</v>
      </c>
      <c r="K24" s="83">
        <f t="shared" si="0"/>
        <v>5</v>
      </c>
      <c r="L24" s="83">
        <f t="shared" si="1"/>
        <v>0</v>
      </c>
      <c r="M24" s="84">
        <f t="shared" si="2"/>
        <v>0</v>
      </c>
      <c r="N24" s="84">
        <f t="shared" si="3"/>
        <v>5</v>
      </c>
      <c r="O24" s="84">
        <f t="shared" si="4"/>
        <v>0</v>
      </c>
      <c r="P24" s="84">
        <f t="shared" si="5"/>
        <v>4</v>
      </c>
      <c r="R24" s="125"/>
      <c r="S24" s="125"/>
      <c r="T24" s="125"/>
      <c r="U24" s="125"/>
      <c r="V24" s="125"/>
    </row>
    <row r="25" spans="1:22" x14ac:dyDescent="0.2">
      <c r="A25" s="81" t="s">
        <v>213</v>
      </c>
      <c r="B25" s="81" t="s">
        <v>24</v>
      </c>
      <c r="C25" s="82">
        <v>3</v>
      </c>
      <c r="D25" s="82"/>
      <c r="E25" s="82"/>
      <c r="F25" s="82">
        <v>5</v>
      </c>
      <c r="G25" s="82"/>
      <c r="H25" s="82">
        <v>4</v>
      </c>
      <c r="I25" s="82"/>
      <c r="J25" s="82">
        <v>4</v>
      </c>
      <c r="K25" s="83">
        <f t="shared" si="0"/>
        <v>4</v>
      </c>
      <c r="L25" s="83">
        <f t="shared" si="1"/>
        <v>0</v>
      </c>
      <c r="M25" s="84">
        <f t="shared" si="2"/>
        <v>1</v>
      </c>
      <c r="N25" s="84">
        <f t="shared" si="3"/>
        <v>2</v>
      </c>
      <c r="O25" s="84">
        <f t="shared" si="4"/>
        <v>1</v>
      </c>
      <c r="P25" s="84">
        <f t="shared" si="5"/>
        <v>4</v>
      </c>
      <c r="R25" s="125"/>
      <c r="S25" s="125"/>
      <c r="T25" s="125"/>
      <c r="U25" s="125"/>
      <c r="V25" s="125"/>
    </row>
    <row r="26" spans="1:22" ht="12.75" customHeight="1" x14ac:dyDescent="0.2">
      <c r="A26" s="81" t="s">
        <v>184</v>
      </c>
      <c r="B26" s="81" t="s">
        <v>192</v>
      </c>
      <c r="C26" s="82"/>
      <c r="D26" s="82">
        <v>4</v>
      </c>
      <c r="E26" s="82"/>
      <c r="F26" s="82">
        <v>3</v>
      </c>
      <c r="G26" s="82">
        <v>4</v>
      </c>
      <c r="H26" s="82"/>
      <c r="I26" s="82"/>
      <c r="J26" s="82">
        <v>4</v>
      </c>
      <c r="K26" s="83">
        <f t="shared" si="0"/>
        <v>4</v>
      </c>
      <c r="L26" s="83">
        <f t="shared" si="1"/>
        <v>0</v>
      </c>
      <c r="M26" s="84">
        <f t="shared" si="2"/>
        <v>1</v>
      </c>
      <c r="N26" s="84">
        <f t="shared" si="3"/>
        <v>3</v>
      </c>
      <c r="O26" s="84">
        <f t="shared" si="4"/>
        <v>0</v>
      </c>
      <c r="P26" s="84">
        <f t="shared" si="5"/>
        <v>3.75</v>
      </c>
      <c r="R26" s="125"/>
      <c r="S26" s="125"/>
      <c r="T26" s="125"/>
      <c r="U26" s="125"/>
      <c r="V26" s="125"/>
    </row>
    <row r="27" spans="1:22" ht="24" customHeight="1" x14ac:dyDescent="0.2">
      <c r="N27" s="141" t="s">
        <v>214</v>
      </c>
      <c r="O27" s="141"/>
      <c r="P27" s="93">
        <f>AVERAGE(P4:P26)</f>
        <v>3.6869565217391305</v>
      </c>
    </row>
    <row r="28" spans="1:22" ht="15" customHeight="1" x14ac:dyDescent="0.2"/>
    <row r="29" spans="1:22" ht="21" customHeight="1" x14ac:dyDescent="0.2">
      <c r="L29" s="85"/>
      <c r="M29" s="85"/>
    </row>
    <row r="30" spans="1:22" x14ac:dyDescent="0.2">
      <c r="L30" s="85"/>
      <c r="M30" s="85"/>
    </row>
  </sheetData>
  <mergeCells count="5">
    <mergeCell ref="A1:M1"/>
    <mergeCell ref="C3:J3"/>
    <mergeCell ref="R3:U3"/>
    <mergeCell ref="R14:V26"/>
    <mergeCell ref="N27:O27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Формулы</vt:lpstr>
      <vt:lpstr>Пример 1</vt:lpstr>
      <vt:lpstr>пример2</vt:lpstr>
      <vt:lpstr>Функции</vt:lpstr>
      <vt:lpstr>Задание 1</vt:lpstr>
      <vt:lpstr>Задание 2</vt:lpstr>
      <vt:lpstr>Задание 3а</vt:lpstr>
      <vt:lpstr>Задание 3б</vt:lpstr>
      <vt:lpstr>Задание 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Пастухова</dc:creator>
  <cp:lastModifiedBy>32-1</cp:lastModifiedBy>
  <dcterms:created xsi:type="dcterms:W3CDTF">2015-03-12T08:29:31Z</dcterms:created>
  <dcterms:modified xsi:type="dcterms:W3CDTF">2018-10-18T06:41:49Z</dcterms:modified>
</cp:coreProperties>
</file>