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firstSheet="1" activeTab="4"/>
  </bookViews>
  <sheets>
    <sheet name="Журнал тестирования" sheetId="1" r:id="rId1"/>
    <sheet name="Инвентарный журнал" sheetId="2" r:id="rId2"/>
    <sheet name="План рассаживания учащихся" sheetId="3" r:id="rId3"/>
    <sheet name="Список класса" sheetId="4" r:id="rId4"/>
    <sheet name="Журнал посещаемости " sheetId="6" r:id="rId5"/>
    <sheet name="Рейтинг учащихся " sheetId="7" r:id="rId6"/>
  </sheets>
  <calcPr calcId="125725"/>
</workbook>
</file>

<file path=xl/calcChain.xml><?xml version="1.0" encoding="utf-8"?>
<calcChain xmlns="http://schemas.openxmlformats.org/spreadsheetml/2006/main">
  <c r="O13" i="7"/>
  <c r="O12"/>
  <c r="O11"/>
  <c r="O10"/>
  <c r="O9"/>
  <c r="O8"/>
  <c r="O7"/>
  <c r="O6"/>
  <c r="O5"/>
  <c r="O4"/>
  <c r="N13"/>
  <c r="N12"/>
  <c r="N11"/>
  <c r="N10"/>
  <c r="N9"/>
  <c r="N8"/>
  <c r="N7"/>
  <c r="N6"/>
  <c r="N5"/>
  <c r="N4"/>
  <c r="K16" l="1"/>
  <c r="I16"/>
  <c r="E16"/>
  <c r="L12"/>
  <c r="L9"/>
  <c r="L6"/>
  <c r="L13"/>
  <c r="L11"/>
  <c r="L10"/>
  <c r="L8"/>
  <c r="L7"/>
  <c r="L5"/>
  <c r="L4"/>
  <c r="F13" i="2"/>
  <c r="F12"/>
  <c r="F11"/>
  <c r="F10"/>
  <c r="F9"/>
  <c r="F8"/>
  <c r="F7"/>
  <c r="F6"/>
  <c r="F5"/>
  <c r="F4"/>
  <c r="H7" i="1"/>
  <c r="H2"/>
  <c r="G2"/>
  <c r="G3"/>
  <c r="H3" s="1"/>
  <c r="G4"/>
  <c r="H4" s="1"/>
  <c r="G5"/>
  <c r="H5" s="1"/>
  <c r="G6"/>
  <c r="H6" s="1"/>
  <c r="G7"/>
  <c r="G8"/>
  <c r="H8" s="1"/>
  <c r="G9"/>
  <c r="H9" s="1"/>
  <c r="G10"/>
  <c r="H10" s="1"/>
  <c r="G11"/>
  <c r="H11" s="1"/>
  <c r="M6" i="7" l="1"/>
  <c r="K18"/>
  <c r="M4" s="1"/>
  <c r="M8"/>
  <c r="M5"/>
  <c r="M11" l="1"/>
  <c r="M12"/>
  <c r="M13"/>
  <c r="M9"/>
  <c r="M7"/>
  <c r="M10"/>
</calcChain>
</file>

<file path=xl/comments1.xml><?xml version="1.0" encoding="utf-8"?>
<comments xmlns="http://schemas.openxmlformats.org/spreadsheetml/2006/main">
  <authors>
    <author>Автор</author>
  </authors>
  <commentList>
    <comment ref="D8" authorId="0">
      <text>
        <r>
          <rPr>
            <b/>
            <sz val="9"/>
            <color indexed="81"/>
            <rFont val="Tahoma"/>
            <family val="2"/>
            <charset val="204"/>
          </rPr>
          <t>Аня долго болела и нуждается в помощи.</t>
        </r>
      </text>
    </comment>
    <comment ref="B9" authorId="0">
      <text>
        <r>
          <rPr>
            <b/>
            <sz val="9"/>
            <color indexed="81"/>
            <rFont val="Tahoma"/>
            <family val="2"/>
            <charset val="204"/>
          </rPr>
          <t>Сергей может быть нуравновешенным.</t>
        </r>
      </text>
    </commen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Олег часто не выполняет домашнее задание.
</t>
        </r>
      </text>
    </comment>
    <comment ref="B11" authorId="0">
      <text>
        <r>
          <rPr>
            <b/>
            <sz val="9"/>
            <color indexed="81"/>
            <rFont val="Tahoma"/>
            <family val="2"/>
            <charset val="204"/>
          </rPr>
          <t>Саша, как правило, много разговаривает.</t>
        </r>
      </text>
    </commen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Яна увлечена предметом и должна получать дополнительные задания.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T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Участвовал в соревнованиях. </t>
        </r>
      </text>
    </comment>
    <comment ref="G6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Болел. Есть справка.
</t>
        </r>
      </text>
    </comment>
    <comment ref="N7" authorId="0">
      <text>
        <r>
          <rPr>
            <b/>
            <sz val="9"/>
            <color indexed="81"/>
            <rFont val="Tahoma"/>
            <family val="2"/>
            <charset val="204"/>
          </rPr>
          <t>Болела. Записка родителей.</t>
        </r>
      </text>
    </comment>
    <comment ref="J8" authorId="0">
      <text>
        <r>
          <rPr>
            <b/>
            <sz val="9"/>
            <color indexed="81"/>
            <rFont val="Tahoma"/>
            <family val="2"/>
            <charset val="204"/>
          </rPr>
          <t>Был у врача.</t>
        </r>
      </text>
    </comment>
  </commentList>
</comments>
</file>

<file path=xl/sharedStrings.xml><?xml version="1.0" encoding="utf-8"?>
<sst xmlns="http://schemas.openxmlformats.org/spreadsheetml/2006/main" count="180" uniqueCount="141">
  <si>
    <t>№ п/п</t>
  </si>
  <si>
    <t>Фамилия</t>
  </si>
  <si>
    <t>Тест 1</t>
  </si>
  <si>
    <t>Тест 2</t>
  </si>
  <si>
    <t>Тест 3</t>
  </si>
  <si>
    <t>Тест 4</t>
  </si>
  <si>
    <t>Средний показатель</t>
  </si>
  <si>
    <t>Прошел/не прошел тестирование</t>
  </si>
  <si>
    <t>Акимова</t>
  </si>
  <si>
    <t>Анисимов</t>
  </si>
  <si>
    <t>Балаев</t>
  </si>
  <si>
    <t>Бореев</t>
  </si>
  <si>
    <t>Боркут</t>
  </si>
  <si>
    <t>Воронова</t>
  </si>
  <si>
    <t>Ворошилов</t>
  </si>
  <si>
    <t>Иванов</t>
  </si>
  <si>
    <t>Попов</t>
  </si>
  <si>
    <t>Щербакова</t>
  </si>
  <si>
    <t>Инвентарный журнал каб. 306</t>
  </si>
  <si>
    <t>Категория</t>
  </si>
  <si>
    <t>Наименование предмета</t>
  </si>
  <si>
    <t>Номер предмета или описание</t>
  </si>
  <si>
    <t>Количество</t>
  </si>
  <si>
    <t xml:space="preserve">Стоимость за предмет </t>
  </si>
  <si>
    <t>Итоговая сумма</t>
  </si>
  <si>
    <t>Энциклопедический словарь</t>
  </si>
  <si>
    <t>ДСП ламинированная на металлических опорах</t>
  </si>
  <si>
    <t>Фанера на металлическом каркасе</t>
  </si>
  <si>
    <t>Intel® Core™ 2 Duo E7400</t>
  </si>
  <si>
    <t>ViewSonic VA2213w</t>
  </si>
  <si>
    <t>TraceBoard 6060B</t>
  </si>
  <si>
    <t>5-85270-324-9</t>
  </si>
  <si>
    <t>Общая сумма</t>
  </si>
  <si>
    <t>Книги</t>
  </si>
  <si>
    <t>Оборудование</t>
  </si>
  <si>
    <t>Мебель</t>
  </si>
  <si>
    <t>Материалы</t>
  </si>
  <si>
    <t>Интерактивная доска</t>
  </si>
  <si>
    <t xml:space="preserve">Принтер </t>
  </si>
  <si>
    <t>Монитор</t>
  </si>
  <si>
    <t xml:space="preserve">Компьютер </t>
  </si>
  <si>
    <t xml:space="preserve">Стол учительский </t>
  </si>
  <si>
    <t>Стол ученический</t>
  </si>
  <si>
    <t>Карандаш</t>
  </si>
  <si>
    <t>Маркер</t>
  </si>
  <si>
    <t>Хerox Phaser 3124</t>
  </si>
  <si>
    <t>Карандаш чернографитный</t>
  </si>
  <si>
    <t>Комплект маркеров для интерактивной доски 4 цвета</t>
  </si>
  <si>
    <t xml:space="preserve">410 кабинет </t>
  </si>
  <si>
    <t>Куклина М. П.</t>
  </si>
  <si>
    <t>Математика 8-б</t>
  </si>
  <si>
    <t>Доска</t>
  </si>
  <si>
    <t>Входная дверь</t>
  </si>
  <si>
    <t>Нестерова Аня Антонов Семен</t>
  </si>
  <si>
    <t>Петров Сергей Семенова Надежда</t>
  </si>
  <si>
    <t>Андреева Вика Иванова Светлана</t>
  </si>
  <si>
    <t>Александров Саша Иванов Иван</t>
  </si>
  <si>
    <t>Сергеева Настя Костин Петр</t>
  </si>
  <si>
    <t>Миронова Ирина Кириллов Петр</t>
  </si>
  <si>
    <t>Алексеева Ксения Киселев Олег</t>
  </si>
  <si>
    <t>Сидорова Таня Федоров Станислав</t>
  </si>
  <si>
    <t>Ильина Аня Богданов Павел</t>
  </si>
  <si>
    <t>Павлова Ольга Сайров Дмитрий</t>
  </si>
  <si>
    <t>Бирюкова Нина Леонидов Илья</t>
  </si>
  <si>
    <t>Константинова Яна Витин Максим</t>
  </si>
  <si>
    <t>Окна</t>
  </si>
  <si>
    <t>Александрова Ольга Филионов Костя</t>
  </si>
  <si>
    <t xml:space="preserve">Сведения об учащихся </t>
  </si>
  <si>
    <t>Имя</t>
  </si>
  <si>
    <t>Адрес</t>
  </si>
  <si>
    <t>Телефон</t>
  </si>
  <si>
    <t>Алешин</t>
  </si>
  <si>
    <t>Бояринцев</t>
  </si>
  <si>
    <t>Вадянова</t>
  </si>
  <si>
    <t>Григорьев</t>
  </si>
  <si>
    <t>Дмитриев</t>
  </si>
  <si>
    <t>Дмитрий</t>
  </si>
  <si>
    <t>Олег</t>
  </si>
  <si>
    <t>Ирина</t>
  </si>
  <si>
    <t>Иван</t>
  </si>
  <si>
    <t>Андрей</t>
  </si>
  <si>
    <t>ул. Мира д.12 кв.56</t>
  </si>
  <si>
    <t>ул. Алексеевская д.120 кв.66</t>
  </si>
  <si>
    <t>ул. Пушкина д.144 кв.56</t>
  </si>
  <si>
    <t>ул. Вознесенская д.56</t>
  </si>
  <si>
    <t>ул.Свободы д.15 кв.35</t>
  </si>
  <si>
    <t>123-67-88</t>
  </si>
  <si>
    <t>234-56-78</t>
  </si>
  <si>
    <t>123-88-35</t>
  </si>
  <si>
    <t>123-54-78</t>
  </si>
  <si>
    <t>234-66-93</t>
  </si>
  <si>
    <t xml:space="preserve">Анна Митрофановна Алексей Николаевич </t>
  </si>
  <si>
    <t>Татьяна Алексеевна Владимир Павлович</t>
  </si>
  <si>
    <t>Ирина Ивановна Станислав Петрович</t>
  </si>
  <si>
    <t>Надежда Петровна Сергей Николаевич</t>
  </si>
  <si>
    <t>Ольга Петровна Владислав Андреевич</t>
  </si>
  <si>
    <r>
      <rPr>
        <b/>
        <sz val="11"/>
        <color theme="1"/>
        <rFont val="Calibri"/>
        <family val="2"/>
        <charset val="204"/>
        <scheme val="minor"/>
      </rPr>
      <t>Фамилия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</si>
  <si>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>День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Рождения</t>
    </r>
    <r>
      <rPr>
        <sz val="11"/>
        <color theme="1"/>
        <rFont val="Calibri"/>
        <family val="2"/>
        <charset val="204"/>
        <scheme val="minor"/>
      </rPr>
      <t xml:space="preserve"> </t>
    </r>
  </si>
  <si>
    <r>
      <rPr>
        <b/>
        <sz val="11"/>
        <color theme="1"/>
        <rFont val="Calibri"/>
        <family val="2"/>
        <charset val="204"/>
        <scheme val="minor"/>
      </rPr>
      <t>Имена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родителей</t>
    </r>
  </si>
  <si>
    <t>Пн</t>
  </si>
  <si>
    <t>Вт</t>
  </si>
  <si>
    <t>Ср</t>
  </si>
  <si>
    <t>Чт</t>
  </si>
  <si>
    <t>Пт</t>
  </si>
  <si>
    <t>Н</t>
  </si>
  <si>
    <t>О</t>
  </si>
  <si>
    <t>Журнал посещаемости</t>
  </si>
  <si>
    <t xml:space="preserve">                   Декабрь 1 - 5</t>
  </si>
  <si>
    <t xml:space="preserve">                  Декабрь 8 - 12</t>
  </si>
  <si>
    <t xml:space="preserve">                   Декабрь 15 - 19</t>
  </si>
  <si>
    <t xml:space="preserve">                  Декабрь 22 - 26</t>
  </si>
  <si>
    <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О </t>
    </r>
    <r>
      <rPr>
        <sz val="11"/>
        <color theme="1"/>
        <rFont val="Calibri"/>
        <family val="2"/>
        <charset val="204"/>
        <scheme val="minor"/>
      </rPr>
      <t>- опоздал</t>
    </r>
  </si>
  <si>
    <r>
      <t xml:space="preserve"> Н - </t>
    </r>
    <r>
      <rPr>
        <sz val="11"/>
        <color theme="1"/>
        <rFont val="Calibri"/>
        <family val="2"/>
        <charset val="204"/>
        <scheme val="minor"/>
      </rPr>
      <t>не был</t>
    </r>
  </si>
  <si>
    <t xml:space="preserve">                                  Итоги психологической работы</t>
  </si>
  <si>
    <t>Фамилия, имя</t>
  </si>
  <si>
    <t>Алексеев Алексей</t>
  </si>
  <si>
    <t>Антонов Антон</t>
  </si>
  <si>
    <t>Андреев Андрей</t>
  </si>
  <si>
    <t>Васильев Василий</t>
  </si>
  <si>
    <t>Зайцев Игорь</t>
  </si>
  <si>
    <t>Иванов Иван</t>
  </si>
  <si>
    <t>Лебедев Иван</t>
  </si>
  <si>
    <t>Петров Петр</t>
  </si>
  <si>
    <t>Сергеев Сергей</t>
  </si>
  <si>
    <t>Соколов Сергей</t>
  </si>
  <si>
    <t>Психологический опрос</t>
  </si>
  <si>
    <t xml:space="preserve">Психологический тренинг </t>
  </si>
  <si>
    <t>Инд. результаты (макс.12)</t>
  </si>
  <si>
    <t>Итог в баллах</t>
  </si>
  <si>
    <t>Итог в %</t>
  </si>
  <si>
    <t>Ранг</t>
  </si>
  <si>
    <t>Оценка уровня психологического комфорта</t>
  </si>
  <si>
    <t>Вид деятельности</t>
  </si>
  <si>
    <t>Психологический тренинг</t>
  </si>
  <si>
    <t>Инд. Результаты</t>
  </si>
  <si>
    <t>Максимальное кол-во баллов</t>
  </si>
  <si>
    <t>Оценка</t>
  </si>
  <si>
    <t>Критерий</t>
  </si>
  <si>
    <t>Всего</t>
  </si>
  <si>
    <t>Макс_колич_баллов</t>
  </si>
  <si>
    <r>
      <rPr>
        <b/>
        <sz val="11"/>
        <color theme="1"/>
        <rFont val="Calibri"/>
        <family val="2"/>
        <charset val="204"/>
        <scheme val="minor"/>
      </rPr>
      <t>ИТОГО</t>
    </r>
    <r>
      <rPr>
        <sz val="11"/>
        <color theme="1"/>
        <rFont val="Calibri"/>
        <family val="2"/>
        <charset val="204"/>
        <scheme val="minor"/>
      </rPr>
      <t>_максимум</t>
    </r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</si>
</sst>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3" tint="-0.24997711111789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b/>
      <sz val="14"/>
      <color rgb="FF002060"/>
      <name val="Calibri"/>
      <family val="2"/>
      <charset val="204"/>
      <scheme val="minor"/>
    </font>
    <font>
      <sz val="11"/>
      <color rgb="FF7030A0"/>
      <name val="Calibri"/>
      <family val="2"/>
      <charset val="204"/>
      <scheme val="minor"/>
    </font>
    <font>
      <b/>
      <sz val="11"/>
      <color rgb="FF7030A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9" tint="0.59999389629810485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/>
    </xf>
    <xf numFmtId="0" fontId="0" fillId="3" borderId="1" xfId="0" applyFont="1" applyFill="1" applyBorder="1" applyAlignment="1">
      <alignment horizontal="center" vertical="center"/>
    </xf>
    <xf numFmtId="9" fontId="0" fillId="3" borderId="1" xfId="0" applyNumberFormat="1" applyFont="1" applyFill="1" applyBorder="1" applyAlignment="1">
      <alignment horizontal="center" vertical="center"/>
    </xf>
    <xf numFmtId="9" fontId="0" fillId="3" borderId="1" xfId="0" applyNumberFormat="1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Font="1"/>
    <xf numFmtId="0" fontId="1" fillId="0" borderId="0" xfId="0" applyFont="1"/>
    <xf numFmtId="0" fontId="4" fillId="0" borderId="0" xfId="0" applyFont="1"/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164" fontId="6" fillId="4" borderId="0" xfId="0" applyNumberFormat="1" applyFont="1" applyFill="1" applyBorder="1" applyAlignment="1">
      <alignment horizontal="right" vertical="center"/>
    </xf>
    <xf numFmtId="164" fontId="6" fillId="4" borderId="5" xfId="0" applyNumberFormat="1" applyFont="1" applyFill="1" applyBorder="1" applyAlignment="1">
      <alignment horizontal="right" vertical="center"/>
    </xf>
    <xf numFmtId="0" fontId="6" fillId="0" borderId="5" xfId="0" applyFont="1" applyBorder="1" applyAlignment="1">
      <alignment horizontal="right"/>
    </xf>
    <xf numFmtId="164" fontId="6" fillId="4" borderId="3" xfId="0" applyNumberFormat="1" applyFont="1" applyFill="1" applyBorder="1" applyAlignment="1">
      <alignment horizontal="right" vertical="center"/>
    </xf>
    <xf numFmtId="164" fontId="6" fillId="4" borderId="6" xfId="0" applyNumberFormat="1" applyFont="1" applyFill="1" applyBorder="1" applyAlignment="1">
      <alignment horizontal="right" vertical="center"/>
    </xf>
    <xf numFmtId="164" fontId="6" fillId="0" borderId="6" xfId="0" applyNumberFormat="1" applyFont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vertical="top" wrapText="1"/>
    </xf>
    <xf numFmtId="0" fontId="0" fillId="0" borderId="0" xfId="0" applyBorder="1"/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2" fillId="0" borderId="0" xfId="0" applyFont="1"/>
    <xf numFmtId="0" fontId="2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7" fillId="3" borderId="21" xfId="0" applyFont="1" applyFill="1" applyBorder="1" applyAlignment="1">
      <alignment horizontal="center"/>
    </xf>
    <xf numFmtId="0" fontId="0" fillId="3" borderId="1" xfId="0" applyFill="1" applyBorder="1"/>
    <xf numFmtId="0" fontId="2" fillId="7" borderId="7" xfId="0" applyFont="1" applyFill="1" applyBorder="1"/>
    <xf numFmtId="0" fontId="0" fillId="7" borderId="8" xfId="0" applyFill="1" applyBorder="1"/>
    <xf numFmtId="0" fontId="0" fillId="7" borderId="9" xfId="0" applyFill="1" applyBorder="1"/>
    <xf numFmtId="0" fontId="7" fillId="7" borderId="21" xfId="0" applyFont="1" applyFill="1" applyBorder="1" applyAlignment="1">
      <alignment horizontal="center"/>
    </xf>
    <xf numFmtId="0" fontId="0" fillId="7" borderId="1" xfId="0" applyFill="1" applyBorder="1"/>
    <xf numFmtId="0" fontId="2" fillId="8" borderId="7" xfId="0" applyFont="1" applyFill="1" applyBorder="1"/>
    <xf numFmtId="0" fontId="0" fillId="8" borderId="8" xfId="0" applyFill="1" applyBorder="1"/>
    <xf numFmtId="0" fontId="0" fillId="8" borderId="9" xfId="0" applyFill="1" applyBorder="1"/>
    <xf numFmtId="0" fontId="7" fillId="8" borderId="21" xfId="0" applyFont="1" applyFill="1" applyBorder="1" applyAlignment="1">
      <alignment horizontal="center"/>
    </xf>
    <xf numFmtId="0" fontId="0" fillId="8" borderId="1" xfId="0" applyFill="1" applyBorder="1"/>
    <xf numFmtId="0" fontId="2" fillId="9" borderId="7" xfId="0" applyFont="1" applyFill="1" applyBorder="1"/>
    <xf numFmtId="0" fontId="0" fillId="9" borderId="8" xfId="0" applyFill="1" applyBorder="1"/>
    <xf numFmtId="0" fontId="0" fillId="9" borderId="9" xfId="0" applyFill="1" applyBorder="1"/>
    <xf numFmtId="0" fontId="7" fillId="9" borderId="21" xfId="0" applyFont="1" applyFill="1" applyBorder="1" applyAlignment="1">
      <alignment horizontal="center"/>
    </xf>
    <xf numFmtId="0" fontId="0" fillId="9" borderId="1" xfId="0" applyFill="1" applyBorder="1"/>
    <xf numFmtId="0" fontId="0" fillId="0" borderId="0" xfId="0" applyAlignment="1">
      <alignment horizontal="center" vertical="center"/>
    </xf>
    <xf numFmtId="0" fontId="12" fillId="0" borderId="21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22" xfId="0" applyFont="1" applyBorder="1" applyAlignment="1">
      <alignment horizontal="center"/>
    </xf>
    <xf numFmtId="0" fontId="12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11" borderId="1" xfId="0" applyFill="1" applyBorder="1" applyAlignment="1">
      <alignment horizontal="center"/>
    </xf>
    <xf numFmtId="0" fontId="0" fillId="0" borderId="1" xfId="0" applyFill="1" applyBorder="1"/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11" borderId="0" xfId="0" applyFill="1" applyBorder="1" applyAlignment="1">
      <alignment horizontal="center"/>
    </xf>
    <xf numFmtId="0" fontId="0" fillId="11" borderId="0" xfId="0" applyFill="1" applyAlignment="1">
      <alignment horizontal="center"/>
    </xf>
    <xf numFmtId="0" fontId="8" fillId="11" borderId="0" xfId="0" applyFont="1" applyFill="1" applyAlignment="1">
      <alignment horizontal="center"/>
    </xf>
    <xf numFmtId="10" fontId="13" fillId="10" borderId="0" xfId="0" applyNumberFormat="1" applyFont="1" applyFill="1"/>
    <xf numFmtId="0" fontId="12" fillId="0" borderId="23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0" fontId="0" fillId="10" borderId="24" xfId="0" applyNumberFormat="1" applyFill="1" applyBorder="1"/>
    <xf numFmtId="0" fontId="12" fillId="0" borderId="26" xfId="0" applyFont="1" applyBorder="1" applyAlignment="1">
      <alignment horizontal="center" vertical="center"/>
    </xf>
    <xf numFmtId="0" fontId="0" fillId="12" borderId="25" xfId="0" applyFill="1" applyBorder="1"/>
    <xf numFmtId="0" fontId="0" fillId="1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/>
    <xf numFmtId="0" fontId="0" fillId="15" borderId="10" xfId="0" applyFill="1" applyBorder="1" applyAlignment="1">
      <alignment vertical="top" wrapText="1"/>
    </xf>
    <xf numFmtId="0" fontId="0" fillId="15" borderId="11" xfId="0" applyFill="1" applyBorder="1" applyAlignment="1">
      <alignment vertical="top" wrapText="1"/>
    </xf>
    <xf numFmtId="0" fontId="0" fillId="15" borderId="12" xfId="0" applyFill="1" applyBorder="1" applyAlignment="1">
      <alignment vertical="top" wrapText="1"/>
    </xf>
    <xf numFmtId="0" fontId="0" fillId="15" borderId="13" xfId="0" applyFill="1" applyBorder="1" applyAlignment="1">
      <alignment vertical="top" wrapText="1"/>
    </xf>
    <xf numFmtId="0" fontId="0" fillId="15" borderId="1" xfId="0" applyFill="1" applyBorder="1" applyAlignment="1">
      <alignment vertical="top" wrapText="1"/>
    </xf>
    <xf numFmtId="0" fontId="0" fillId="15" borderId="14" xfId="0" applyFill="1" applyBorder="1" applyAlignment="1">
      <alignment vertical="top" wrapText="1"/>
    </xf>
    <xf numFmtId="0" fontId="0" fillId="15" borderId="15" xfId="0" applyFill="1" applyBorder="1"/>
    <xf numFmtId="0" fontId="0" fillId="15" borderId="16" xfId="0" applyFill="1" applyBorder="1"/>
    <xf numFmtId="0" fontId="0" fillId="15" borderId="17" xfId="0" applyFill="1" applyBorder="1" applyAlignment="1">
      <alignment vertical="top" wrapText="1"/>
    </xf>
    <xf numFmtId="0" fontId="0" fillId="14" borderId="18" xfId="0" applyFill="1" applyBorder="1" applyAlignment="1">
      <alignment vertical="top"/>
    </xf>
    <xf numFmtId="0" fontId="0" fillId="14" borderId="19" xfId="0" applyFill="1" applyBorder="1" applyAlignment="1">
      <alignment vertical="top"/>
    </xf>
    <xf numFmtId="0" fontId="8" fillId="14" borderId="19" xfId="0" applyFont="1" applyFill="1" applyBorder="1" applyAlignment="1">
      <alignment vertical="top"/>
    </xf>
    <xf numFmtId="0" fontId="0" fillId="14" borderId="20" xfId="0" applyFill="1" applyBorder="1" applyAlignment="1">
      <alignment vertical="top"/>
    </xf>
    <xf numFmtId="0" fontId="8" fillId="14" borderId="2" xfId="0" applyFont="1" applyFill="1" applyBorder="1" applyAlignment="1">
      <alignment vertical="top"/>
    </xf>
    <xf numFmtId="0" fontId="0" fillId="14" borderId="0" xfId="0" applyFill="1" applyBorder="1"/>
    <xf numFmtId="0" fontId="0" fillId="14" borderId="3" xfId="0" applyFill="1" applyBorder="1"/>
    <xf numFmtId="0" fontId="0" fillId="14" borderId="2" xfId="0" applyFill="1" applyBorder="1" applyAlignment="1">
      <alignment vertical="top" wrapText="1"/>
    </xf>
    <xf numFmtId="0" fontId="0" fillId="14" borderId="3" xfId="0" applyFill="1" applyBorder="1" applyAlignment="1">
      <alignment vertical="top" wrapText="1"/>
    </xf>
    <xf numFmtId="0" fontId="0" fillId="14" borderId="2" xfId="0" applyFill="1" applyBorder="1"/>
    <xf numFmtId="0" fontId="8" fillId="14" borderId="3" xfId="0" applyFont="1" applyFill="1" applyBorder="1" applyAlignment="1">
      <alignment vertical="top"/>
    </xf>
    <xf numFmtId="0" fontId="0" fillId="14" borderId="4" xfId="0" applyFill="1" applyBorder="1"/>
    <xf numFmtId="0" fontId="0" fillId="14" borderId="5" xfId="0" applyFill="1" applyBorder="1"/>
    <xf numFmtId="0" fontId="0" fillId="14" borderId="6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33CC33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Средний показатель     </a:t>
            </a:r>
            <a:endParaRPr lang="en-US"/>
          </a:p>
        </c:rich>
      </c:tx>
      <c:layout>
        <c:manualLayout>
          <c:xMode val="edge"/>
          <c:yMode val="edge"/>
          <c:x val="0.21893299948385131"/>
          <c:y val="2.8673835125448053E-2"/>
        </c:manualLayout>
      </c:layout>
    </c:title>
    <c:plotArea>
      <c:layout/>
      <c:barChart>
        <c:barDir val="col"/>
        <c:grouping val="clustered"/>
        <c:ser>
          <c:idx val="0"/>
          <c:order val="0"/>
          <c:cat>
            <c:strRef>
              <c:f>'Журнал тестирования'!$B$2:$B$11</c:f>
              <c:strCache>
                <c:ptCount val="10"/>
                <c:pt idx="0">
                  <c:v>Акимова</c:v>
                </c:pt>
                <c:pt idx="1">
                  <c:v>Анисимов</c:v>
                </c:pt>
                <c:pt idx="2">
                  <c:v>Балаев</c:v>
                </c:pt>
                <c:pt idx="3">
                  <c:v>Бореев</c:v>
                </c:pt>
                <c:pt idx="4">
                  <c:v>Боркут</c:v>
                </c:pt>
                <c:pt idx="5">
                  <c:v>Воронова</c:v>
                </c:pt>
                <c:pt idx="6">
                  <c:v>Ворошилов</c:v>
                </c:pt>
                <c:pt idx="7">
                  <c:v>Иванов</c:v>
                </c:pt>
                <c:pt idx="8">
                  <c:v>Попов</c:v>
                </c:pt>
                <c:pt idx="9">
                  <c:v>Щербакова</c:v>
                </c:pt>
              </c:strCache>
            </c:strRef>
          </c:cat>
          <c:val>
            <c:numRef>
              <c:f>'Журнал тестирования'!$G$2:$G$11</c:f>
              <c:numCache>
                <c:formatCode>0%</c:formatCode>
                <c:ptCount val="10"/>
                <c:pt idx="0">
                  <c:v>0.6725000000000001</c:v>
                </c:pt>
                <c:pt idx="1">
                  <c:v>0.76</c:v>
                </c:pt>
                <c:pt idx="2">
                  <c:v>0.82250000000000001</c:v>
                </c:pt>
                <c:pt idx="3">
                  <c:v>0.57250000000000001</c:v>
                </c:pt>
                <c:pt idx="4">
                  <c:v>0.74249999999999994</c:v>
                </c:pt>
                <c:pt idx="5">
                  <c:v>0.66749999999999998</c:v>
                </c:pt>
                <c:pt idx="6">
                  <c:v>0.82750000000000001</c:v>
                </c:pt>
                <c:pt idx="7">
                  <c:v>0.85499999999999998</c:v>
                </c:pt>
                <c:pt idx="8">
                  <c:v>0.59750000000000003</c:v>
                </c:pt>
                <c:pt idx="9">
                  <c:v>0.83</c:v>
                </c:pt>
              </c:numCache>
            </c:numRef>
          </c:val>
        </c:ser>
        <c:axId val="91074560"/>
        <c:axId val="71773184"/>
      </c:barChart>
      <c:valAx>
        <c:axId val="71773184"/>
        <c:scaling>
          <c:orientation val="minMax"/>
        </c:scaling>
        <c:axPos val="l"/>
        <c:majorGridlines/>
        <c:numFmt formatCode="0%" sourceLinked="1"/>
        <c:tickLblPos val="nextTo"/>
        <c:crossAx val="91074560"/>
        <c:crosses val="autoZero"/>
        <c:crossBetween val="between"/>
      </c:valAx>
      <c:catAx>
        <c:axId val="91074560"/>
        <c:scaling>
          <c:orientation val="minMax"/>
        </c:scaling>
        <c:axPos val="b"/>
        <c:tickLblPos val="nextTo"/>
        <c:crossAx val="71773184"/>
        <c:crosses val="autoZero"/>
        <c:auto val="1"/>
        <c:lblAlgn val="ctr"/>
        <c:lblOffset val="100"/>
      </c:catAx>
      <c:spPr>
        <a:noFill/>
        <a:ln w="25400">
          <a:noFill/>
        </a:ln>
      </c:spPr>
    </c:plotArea>
    <c:legend>
      <c:legendPos val="r"/>
      <c:layout/>
    </c:legend>
    <c:plotVisOnly val="1"/>
  </c:chart>
  <c:printSettings>
    <c:headerFooter/>
    <c:pageMargins b="0.75000000000000056" l="0.70000000000000051" r="0.70000000000000051" t="0.75000000000000056" header="0.30000000000000027" footer="0.30000000000000027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title>
      <c:tx>
        <c:rich>
          <a:bodyPr/>
          <a:lstStyle/>
          <a:p>
            <a:pPr>
              <a:defRPr/>
            </a:pPr>
            <a:r>
              <a:rPr lang="ru-RU"/>
              <a:t>Ранг</a:t>
            </a:r>
            <a:r>
              <a:rPr lang="ru-RU" baseline="0"/>
              <a:t> членов коллектива </a:t>
            </a:r>
            <a:endParaRPr lang="ru-RU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dLbls>
            <c:showVal val="1"/>
          </c:dLbls>
          <c:cat>
            <c:strRef>
              <c:f>'Рейтинг учащихся '!$A$4:$A$13</c:f>
              <c:strCache>
                <c:ptCount val="10"/>
                <c:pt idx="0">
                  <c:v>Алексеев Алексей</c:v>
                </c:pt>
                <c:pt idx="1">
                  <c:v>Андреев Андрей</c:v>
                </c:pt>
                <c:pt idx="2">
                  <c:v>Антонов Антон</c:v>
                </c:pt>
                <c:pt idx="3">
                  <c:v>Васильев Василий</c:v>
                </c:pt>
                <c:pt idx="4">
                  <c:v>Зайцев Игорь</c:v>
                </c:pt>
                <c:pt idx="5">
                  <c:v>Иванов Иван</c:v>
                </c:pt>
                <c:pt idx="6">
                  <c:v>Лебедев Иван</c:v>
                </c:pt>
                <c:pt idx="7">
                  <c:v>Петров Петр</c:v>
                </c:pt>
                <c:pt idx="8">
                  <c:v>Сергеев Сергей</c:v>
                </c:pt>
                <c:pt idx="9">
                  <c:v>Соколов Сергей</c:v>
                </c:pt>
              </c:strCache>
            </c:strRef>
          </c:cat>
          <c:val>
            <c:numRef>
              <c:f>'Рейтинг учащихся '!$N$4:$N$13</c:f>
              <c:numCache>
                <c:formatCode>General</c:formatCode>
                <c:ptCount val="10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3</c:v>
                </c:pt>
                <c:pt idx="7">
                  <c:v>10</c:v>
                </c:pt>
                <c:pt idx="8">
                  <c:v>8</c:v>
                </c:pt>
                <c:pt idx="9">
                  <c:v>1</c:v>
                </c:pt>
              </c:numCache>
            </c:numRef>
          </c:val>
        </c:ser>
        <c:axId val="81563008"/>
        <c:axId val="81577088"/>
      </c:barChart>
      <c:catAx>
        <c:axId val="81563008"/>
        <c:scaling>
          <c:orientation val="minMax"/>
        </c:scaling>
        <c:axPos val="b"/>
        <c:tickLblPos val="nextTo"/>
        <c:crossAx val="81577088"/>
        <c:crosses val="autoZero"/>
        <c:auto val="1"/>
        <c:lblAlgn val="ctr"/>
        <c:lblOffset val="100"/>
      </c:catAx>
      <c:valAx>
        <c:axId val="81577088"/>
        <c:scaling>
          <c:orientation val="minMax"/>
        </c:scaling>
        <c:axPos val="l"/>
        <c:majorGridlines/>
        <c:numFmt formatCode="General" sourceLinked="1"/>
        <c:tickLblPos val="nextTo"/>
        <c:crossAx val="81563008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533400</xdr:colOff>
      <xdr:row>0</xdr:row>
      <xdr:rowOff>600075</xdr:rowOff>
    </xdr:from>
    <xdr:to>
      <xdr:col>16</xdr:col>
      <xdr:colOff>209550</xdr:colOff>
      <xdr:row>6</xdr:row>
      <xdr:rowOff>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0.30208</cdr:x>
      <cdr:y>0.07292</cdr:y>
    </cdr:from>
    <cdr:to>
      <cdr:x>0.50208</cdr:x>
      <cdr:y>0.40625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381125" y="2000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257175</xdr:colOff>
      <xdr:row>12</xdr:row>
      <xdr:rowOff>104775</xdr:rowOff>
    </xdr:from>
    <xdr:to>
      <xdr:col>18</xdr:col>
      <xdr:colOff>123825</xdr:colOff>
      <xdr:row>25</xdr:row>
      <xdr:rowOff>76200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selection activeCell="P10" sqref="P10"/>
    </sheetView>
  </sheetViews>
  <sheetFormatPr defaultRowHeight="15"/>
  <cols>
    <col min="2" max="2" width="11.85546875" customWidth="1"/>
    <col min="7" max="7" width="12.85546875" customWidth="1"/>
    <col min="8" max="8" width="30" customWidth="1"/>
  </cols>
  <sheetData>
    <row r="1" spans="1:8" ht="181.5" customHeight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3">
        <v>1</v>
      </c>
      <c r="B2" s="3" t="s">
        <v>8</v>
      </c>
      <c r="C2" s="4">
        <v>0.56000000000000005</v>
      </c>
      <c r="D2" s="4">
        <v>0.76</v>
      </c>
      <c r="E2" s="4">
        <v>0.56999999999999995</v>
      </c>
      <c r="F2" s="4">
        <v>0.8</v>
      </c>
      <c r="G2" s="4">
        <f t="shared" ref="G2:G11" si="0">AVERAGE(C2:F2)</f>
        <v>0.6725000000000001</v>
      </c>
      <c r="H2" s="6" t="str">
        <f>IF(G2&gt;60%,"Тестирование пройдено ","Тестирование не пройдено")</f>
        <v xml:space="preserve">Тестирование пройдено </v>
      </c>
    </row>
    <row r="3" spans="1:8">
      <c r="A3" s="3">
        <v>2</v>
      </c>
      <c r="B3" s="3" t="s">
        <v>9</v>
      </c>
      <c r="C3" s="4">
        <v>0.85</v>
      </c>
      <c r="D3" s="4">
        <v>0.7</v>
      </c>
      <c r="E3" s="4">
        <v>0.69</v>
      </c>
      <c r="F3" s="4">
        <v>0.8</v>
      </c>
      <c r="G3" s="4">
        <f t="shared" si="0"/>
        <v>0.76</v>
      </c>
      <c r="H3" s="6" t="str">
        <f t="shared" ref="H3:H11" si="1">IF(G3&gt;60%,"Тестирование пройдено","Тестирование не пройдено")</f>
        <v>Тестирование пройдено</v>
      </c>
    </row>
    <row r="4" spans="1:8">
      <c r="A4" s="3">
        <v>3</v>
      </c>
      <c r="B4" s="3" t="s">
        <v>10</v>
      </c>
      <c r="C4" s="5">
        <v>0.8</v>
      </c>
      <c r="D4" s="4">
        <v>0.75</v>
      </c>
      <c r="E4" s="4">
        <v>0.9</v>
      </c>
      <c r="F4" s="4">
        <v>0.84</v>
      </c>
      <c r="G4" s="4">
        <f t="shared" si="0"/>
        <v>0.82250000000000001</v>
      </c>
      <c r="H4" s="6" t="str">
        <f t="shared" si="1"/>
        <v>Тестирование пройдено</v>
      </c>
    </row>
    <row r="5" spans="1:8">
      <c r="A5" s="3">
        <v>4</v>
      </c>
      <c r="B5" s="3" t="s">
        <v>11</v>
      </c>
      <c r="C5" s="4">
        <v>0.52</v>
      </c>
      <c r="D5" s="4">
        <v>0.36</v>
      </c>
      <c r="E5" s="4">
        <v>0.72</v>
      </c>
      <c r="F5" s="4">
        <v>0.69</v>
      </c>
      <c r="G5" s="4">
        <f t="shared" si="0"/>
        <v>0.57250000000000001</v>
      </c>
      <c r="H5" s="6" t="str">
        <f t="shared" si="1"/>
        <v>Тестирование не пройдено</v>
      </c>
    </row>
    <row r="6" spans="1:8">
      <c r="A6" s="3">
        <v>5</v>
      </c>
      <c r="B6" s="3" t="s">
        <v>12</v>
      </c>
      <c r="C6" s="4">
        <v>0.79</v>
      </c>
      <c r="D6" s="4">
        <v>0.84</v>
      </c>
      <c r="E6" s="4">
        <v>0.52</v>
      </c>
      <c r="F6" s="4">
        <v>0.82</v>
      </c>
      <c r="G6" s="4">
        <f t="shared" si="0"/>
        <v>0.74249999999999994</v>
      </c>
      <c r="H6" s="6" t="str">
        <f t="shared" si="1"/>
        <v>Тестирование пройдено</v>
      </c>
    </row>
    <row r="7" spans="1:8">
      <c r="A7" s="3">
        <v>6</v>
      </c>
      <c r="B7" s="3" t="s">
        <v>13</v>
      </c>
      <c r="C7" s="4">
        <v>0.54</v>
      </c>
      <c r="D7" s="4">
        <v>0.78</v>
      </c>
      <c r="E7" s="4">
        <v>0.54</v>
      </c>
      <c r="F7" s="4">
        <v>0.81</v>
      </c>
      <c r="G7" s="4">
        <f t="shared" si="0"/>
        <v>0.66749999999999998</v>
      </c>
      <c r="H7" s="6" t="str">
        <f t="shared" si="1"/>
        <v>Тестирование пройдено</v>
      </c>
    </row>
    <row r="8" spans="1:8">
      <c r="A8" s="3">
        <v>7</v>
      </c>
      <c r="B8" s="3" t="s">
        <v>14</v>
      </c>
      <c r="C8" s="4">
        <v>0.63</v>
      </c>
      <c r="D8" s="4">
        <v>0.88</v>
      </c>
      <c r="E8" s="4">
        <v>0.94</v>
      </c>
      <c r="F8" s="4">
        <v>0.86</v>
      </c>
      <c r="G8" s="4">
        <f t="shared" si="0"/>
        <v>0.82750000000000001</v>
      </c>
      <c r="H8" s="6" t="str">
        <f t="shared" si="1"/>
        <v>Тестирование пройдено</v>
      </c>
    </row>
    <row r="9" spans="1:8">
      <c r="A9" s="3">
        <v>8</v>
      </c>
      <c r="B9" s="3" t="s">
        <v>15</v>
      </c>
      <c r="C9" s="4">
        <v>0.85</v>
      </c>
      <c r="D9" s="4">
        <v>0.84</v>
      </c>
      <c r="E9" s="4">
        <v>0.79</v>
      </c>
      <c r="F9" s="4">
        <v>0.94</v>
      </c>
      <c r="G9" s="4">
        <f t="shared" si="0"/>
        <v>0.85499999999999998</v>
      </c>
      <c r="H9" s="6" t="str">
        <f t="shared" si="1"/>
        <v>Тестирование пройдено</v>
      </c>
    </row>
    <row r="10" spans="1:8">
      <c r="A10" s="3">
        <v>9</v>
      </c>
      <c r="B10" s="3" t="s">
        <v>16</v>
      </c>
      <c r="C10" s="4">
        <v>0.61</v>
      </c>
      <c r="D10" s="4">
        <v>0.56000000000000005</v>
      </c>
      <c r="E10" s="4">
        <v>0.6</v>
      </c>
      <c r="F10" s="4">
        <v>0.62</v>
      </c>
      <c r="G10" s="4">
        <f t="shared" si="0"/>
        <v>0.59750000000000003</v>
      </c>
      <c r="H10" s="6" t="str">
        <f t="shared" si="1"/>
        <v>Тестирование не пройдено</v>
      </c>
    </row>
    <row r="11" spans="1:8">
      <c r="A11" s="3">
        <v>10</v>
      </c>
      <c r="B11" s="3" t="s">
        <v>17</v>
      </c>
      <c r="C11" s="4">
        <v>0.88</v>
      </c>
      <c r="D11" s="4">
        <v>0.68</v>
      </c>
      <c r="E11" s="4">
        <v>0.92</v>
      </c>
      <c r="F11" s="4">
        <v>0.84</v>
      </c>
      <c r="G11" s="4">
        <f t="shared" si="0"/>
        <v>0.83</v>
      </c>
      <c r="H11" s="6" t="str">
        <f t="shared" si="1"/>
        <v>Тестирование пройдено</v>
      </c>
    </row>
  </sheetData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selection activeCell="F9" sqref="F9"/>
    </sheetView>
  </sheetViews>
  <sheetFormatPr defaultRowHeight="15"/>
  <cols>
    <col min="1" max="1" width="18.5703125" customWidth="1"/>
    <col min="2" max="2" width="35.85546875" customWidth="1"/>
    <col min="3" max="3" width="57.5703125" customWidth="1"/>
    <col min="4" max="4" width="13.85546875" customWidth="1"/>
    <col min="5" max="5" width="25.85546875" customWidth="1"/>
    <col min="6" max="6" width="18.5703125" customWidth="1"/>
  </cols>
  <sheetData>
    <row r="1" spans="1:7" ht="18.75">
      <c r="A1" s="9" t="s">
        <v>18</v>
      </c>
      <c r="B1" s="9"/>
    </row>
    <row r="2" spans="1:7" ht="15.75" thickBot="1">
      <c r="B2" s="7"/>
    </row>
    <row r="3" spans="1:7" ht="16.5" thickBot="1">
      <c r="A3" s="10" t="s">
        <v>19</v>
      </c>
      <c r="B3" s="11" t="s">
        <v>20</v>
      </c>
      <c r="C3" s="11" t="s">
        <v>21</v>
      </c>
      <c r="D3" s="11" t="s">
        <v>22</v>
      </c>
      <c r="E3" s="11" t="s">
        <v>23</v>
      </c>
      <c r="F3" s="12" t="s">
        <v>24</v>
      </c>
      <c r="G3" s="8"/>
    </row>
    <row r="4" spans="1:7" ht="15.75">
      <c r="A4" s="16" t="s">
        <v>33</v>
      </c>
      <c r="B4" s="18" t="s">
        <v>25</v>
      </c>
      <c r="C4" s="18" t="s">
        <v>31</v>
      </c>
      <c r="D4" s="20">
        <v>1</v>
      </c>
      <c r="E4" s="22">
        <v>1129</v>
      </c>
      <c r="F4" s="25">
        <f t="shared" ref="F4:F12" si="0">D4*E4</f>
        <v>1129</v>
      </c>
      <c r="G4" s="8"/>
    </row>
    <row r="5" spans="1:7" ht="15.75">
      <c r="A5" s="16" t="s">
        <v>34</v>
      </c>
      <c r="B5" s="18" t="s">
        <v>37</v>
      </c>
      <c r="C5" s="18" t="s">
        <v>30</v>
      </c>
      <c r="D5" s="20">
        <v>1</v>
      </c>
      <c r="E5" s="22">
        <v>44800</v>
      </c>
      <c r="F5" s="25">
        <f t="shared" si="0"/>
        <v>44800</v>
      </c>
      <c r="G5" s="8"/>
    </row>
    <row r="6" spans="1:7" ht="15.75">
      <c r="A6" s="16" t="s">
        <v>34</v>
      </c>
      <c r="B6" s="18" t="s">
        <v>38</v>
      </c>
      <c r="C6" s="18" t="s">
        <v>45</v>
      </c>
      <c r="D6" s="20">
        <v>1</v>
      </c>
      <c r="E6" s="22">
        <v>4600</v>
      </c>
      <c r="F6" s="25">
        <f t="shared" si="0"/>
        <v>4600</v>
      </c>
      <c r="G6" s="8"/>
    </row>
    <row r="7" spans="1:7" ht="15.75">
      <c r="A7" s="16" t="s">
        <v>34</v>
      </c>
      <c r="B7" s="18" t="s">
        <v>39</v>
      </c>
      <c r="C7" s="18" t="s">
        <v>29</v>
      </c>
      <c r="D7" s="20">
        <v>1</v>
      </c>
      <c r="E7" s="22">
        <v>6234.28</v>
      </c>
      <c r="F7" s="25">
        <f t="shared" si="0"/>
        <v>6234.28</v>
      </c>
      <c r="G7" s="8"/>
    </row>
    <row r="8" spans="1:7" ht="15.75">
      <c r="A8" s="16" t="s">
        <v>34</v>
      </c>
      <c r="B8" s="18" t="s">
        <v>40</v>
      </c>
      <c r="C8" s="18" t="s">
        <v>28</v>
      </c>
      <c r="D8" s="20">
        <v>1</v>
      </c>
      <c r="E8" s="22">
        <v>19850</v>
      </c>
      <c r="F8" s="25">
        <f t="shared" si="0"/>
        <v>19850</v>
      </c>
      <c r="G8" s="8"/>
    </row>
    <row r="9" spans="1:7" ht="15.75">
      <c r="A9" s="16" t="s">
        <v>35</v>
      </c>
      <c r="B9" s="18" t="s">
        <v>41</v>
      </c>
      <c r="C9" s="18" t="s">
        <v>26</v>
      </c>
      <c r="D9" s="20">
        <v>19</v>
      </c>
      <c r="E9" s="22">
        <v>835</v>
      </c>
      <c r="F9" s="25">
        <f t="shared" si="0"/>
        <v>15865</v>
      </c>
      <c r="G9" s="8"/>
    </row>
    <row r="10" spans="1:7" ht="15.75">
      <c r="A10" s="16" t="s">
        <v>35</v>
      </c>
      <c r="B10" s="18" t="s">
        <v>42</v>
      </c>
      <c r="C10" s="18" t="s">
        <v>27</v>
      </c>
      <c r="D10" s="20">
        <v>40</v>
      </c>
      <c r="E10" s="22">
        <v>231.28</v>
      </c>
      <c r="F10" s="25">
        <f t="shared" si="0"/>
        <v>9251.2000000000007</v>
      </c>
      <c r="G10" s="8"/>
    </row>
    <row r="11" spans="1:7" ht="15.75">
      <c r="A11" s="16" t="s">
        <v>36</v>
      </c>
      <c r="B11" s="18" t="s">
        <v>43</v>
      </c>
      <c r="C11" s="18" t="s">
        <v>46</v>
      </c>
      <c r="D11" s="20">
        <v>50</v>
      </c>
      <c r="E11" s="22">
        <v>8.5</v>
      </c>
      <c r="F11" s="25">
        <f t="shared" si="0"/>
        <v>425</v>
      </c>
      <c r="G11" s="8"/>
    </row>
    <row r="12" spans="1:7" ht="16.5" thickBot="1">
      <c r="A12" s="17" t="s">
        <v>36</v>
      </c>
      <c r="B12" s="19" t="s">
        <v>44</v>
      </c>
      <c r="C12" s="19" t="s">
        <v>47</v>
      </c>
      <c r="D12" s="21">
        <v>2</v>
      </c>
      <c r="E12" s="23">
        <v>270</v>
      </c>
      <c r="F12" s="26">
        <f t="shared" si="0"/>
        <v>540</v>
      </c>
      <c r="G12" s="8"/>
    </row>
    <row r="13" spans="1:7" ht="16.5" thickBot="1">
      <c r="A13" s="13"/>
      <c r="B13" s="14"/>
      <c r="C13" s="14"/>
      <c r="D13" s="15"/>
      <c r="E13" s="24" t="s">
        <v>32</v>
      </c>
      <c r="F13" s="27">
        <f>SUM(F4:F12)</f>
        <v>102694.48</v>
      </c>
      <c r="G13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4"/>
  <sheetViews>
    <sheetView workbookViewId="0">
      <selection activeCell="G6" sqref="G6"/>
    </sheetView>
  </sheetViews>
  <sheetFormatPr defaultRowHeight="15"/>
  <cols>
    <col min="1" max="1" width="15.7109375" customWidth="1"/>
    <col min="2" max="2" width="19.85546875" customWidth="1"/>
    <col min="3" max="3" width="20" customWidth="1"/>
    <col min="4" max="4" width="20.140625" customWidth="1"/>
  </cols>
  <sheetData>
    <row r="1" spans="1:7" ht="18.75">
      <c r="C1" s="9" t="s">
        <v>48</v>
      </c>
    </row>
    <row r="2" spans="1:7" ht="18.75">
      <c r="C2" s="9" t="s">
        <v>49</v>
      </c>
    </row>
    <row r="3" spans="1:7" ht="18.75">
      <c r="C3" s="9" t="s">
        <v>50</v>
      </c>
      <c r="E3" s="95"/>
    </row>
    <row r="5" spans="1:7" ht="15.75" thickBot="1"/>
    <row r="6" spans="1:7" s="28" customFormat="1" ht="24" customHeight="1">
      <c r="A6" s="105"/>
      <c r="B6" s="106"/>
      <c r="C6" s="107" t="s">
        <v>51</v>
      </c>
      <c r="D6" s="106"/>
      <c r="E6" s="108"/>
    </row>
    <row r="7" spans="1:7" ht="30.75" customHeight="1" thickBot="1">
      <c r="A7" s="109" t="s">
        <v>52</v>
      </c>
      <c r="B7" s="110"/>
      <c r="C7" s="110"/>
      <c r="D7" s="110"/>
      <c r="E7" s="111"/>
      <c r="G7" s="32"/>
    </row>
    <row r="8" spans="1:7" s="29" customFormat="1" ht="35.25" customHeight="1">
      <c r="A8" s="112"/>
      <c r="B8" s="96" t="s">
        <v>53</v>
      </c>
      <c r="C8" s="97" t="s">
        <v>57</v>
      </c>
      <c r="D8" s="98" t="s">
        <v>61</v>
      </c>
      <c r="E8" s="113"/>
    </row>
    <row r="9" spans="1:7" ht="37.5" customHeight="1">
      <c r="A9" s="114"/>
      <c r="B9" s="99" t="s">
        <v>54</v>
      </c>
      <c r="C9" s="100" t="s">
        <v>58</v>
      </c>
      <c r="D9" s="101" t="s">
        <v>62</v>
      </c>
      <c r="E9" s="111"/>
    </row>
    <row r="10" spans="1:7" ht="36.75" customHeight="1">
      <c r="A10" s="114"/>
      <c r="B10" s="99" t="s">
        <v>55</v>
      </c>
      <c r="C10" s="100" t="s">
        <v>59</v>
      </c>
      <c r="D10" s="101" t="s">
        <v>63</v>
      </c>
      <c r="E10" s="115" t="s">
        <v>65</v>
      </c>
    </row>
    <row r="11" spans="1:7" ht="39.75" customHeight="1">
      <c r="A11" s="114"/>
      <c r="B11" s="99" t="s">
        <v>56</v>
      </c>
      <c r="C11" s="100" t="s">
        <v>60</v>
      </c>
      <c r="D11" s="101" t="s">
        <v>66</v>
      </c>
      <c r="E11" s="111"/>
    </row>
    <row r="12" spans="1:7" ht="40.5" customHeight="1" thickBot="1">
      <c r="A12" s="114"/>
      <c r="B12" s="102"/>
      <c r="C12" s="103"/>
      <c r="D12" s="104" t="s">
        <v>64</v>
      </c>
      <c r="E12" s="111"/>
    </row>
    <row r="13" spans="1:7">
      <c r="A13" s="114"/>
      <c r="B13" s="110"/>
      <c r="C13" s="110"/>
      <c r="D13" s="110"/>
      <c r="E13" s="111"/>
    </row>
    <row r="14" spans="1:7" ht="15.75" thickBot="1">
      <c r="A14" s="116"/>
      <c r="B14" s="117"/>
      <c r="C14" s="117"/>
      <c r="D14" s="117"/>
      <c r="E14" s="118"/>
    </row>
  </sheetData>
  <pageMargins left="0.7" right="0.7" top="0.75" bottom="0.75" header="0.3" footer="0.3"/>
  <pageSetup paperSize="9" orientation="portrait" horizontalDpi="180" verticalDpi="18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F16" sqref="F16"/>
    </sheetView>
  </sheetViews>
  <sheetFormatPr defaultRowHeight="15"/>
  <cols>
    <col min="1" max="1" width="11.140625" customWidth="1"/>
    <col min="3" max="3" width="10.42578125" customWidth="1"/>
    <col min="4" max="4" width="29.42578125" customWidth="1"/>
    <col min="5" max="5" width="10.42578125" customWidth="1"/>
    <col min="6" max="6" width="21.5703125" customWidth="1"/>
  </cols>
  <sheetData>
    <row r="1" spans="1:6" ht="18.75">
      <c r="A1" s="9" t="s">
        <v>67</v>
      </c>
    </row>
    <row r="3" spans="1:6" ht="35.25" customHeight="1">
      <c r="A3" s="33" t="s">
        <v>96</v>
      </c>
      <c r="B3" s="34" t="s">
        <v>68</v>
      </c>
      <c r="C3" s="35" t="s">
        <v>97</v>
      </c>
      <c r="D3" s="34" t="s">
        <v>69</v>
      </c>
      <c r="E3" s="34" t="s">
        <v>70</v>
      </c>
      <c r="F3" s="33" t="s">
        <v>98</v>
      </c>
    </row>
    <row r="4" spans="1:6" ht="34.5" customHeight="1">
      <c r="A4" s="36" t="s">
        <v>71</v>
      </c>
      <c r="B4" s="36" t="s">
        <v>76</v>
      </c>
      <c r="C4" s="37">
        <v>34666</v>
      </c>
      <c r="D4" s="36" t="s">
        <v>82</v>
      </c>
      <c r="E4" s="38" t="s">
        <v>86</v>
      </c>
      <c r="F4" s="31" t="s">
        <v>91</v>
      </c>
    </row>
    <row r="5" spans="1:6" ht="30">
      <c r="A5" s="36" t="s">
        <v>72</v>
      </c>
      <c r="B5" s="36" t="s">
        <v>77</v>
      </c>
      <c r="C5" s="37">
        <v>34732</v>
      </c>
      <c r="D5" s="36" t="s">
        <v>81</v>
      </c>
      <c r="E5" s="38" t="s">
        <v>87</v>
      </c>
      <c r="F5" s="31" t="s">
        <v>92</v>
      </c>
    </row>
    <row r="6" spans="1:6" ht="30">
      <c r="A6" s="36" t="s">
        <v>73</v>
      </c>
      <c r="B6" s="36" t="s">
        <v>78</v>
      </c>
      <c r="C6" s="37">
        <v>34831</v>
      </c>
      <c r="D6" s="36" t="s">
        <v>83</v>
      </c>
      <c r="E6" s="38" t="s">
        <v>88</v>
      </c>
      <c r="F6" s="31" t="s">
        <v>93</v>
      </c>
    </row>
    <row r="7" spans="1:6" ht="30">
      <c r="A7" s="36" t="s">
        <v>74</v>
      </c>
      <c r="B7" s="36" t="s">
        <v>79</v>
      </c>
      <c r="C7" s="37">
        <v>34766</v>
      </c>
      <c r="D7" s="36" t="s">
        <v>84</v>
      </c>
      <c r="E7" s="38" t="s">
        <v>89</v>
      </c>
      <c r="F7" s="31" t="s">
        <v>94</v>
      </c>
    </row>
    <row r="8" spans="1:6" ht="32.25" customHeight="1">
      <c r="A8" s="36" t="s">
        <v>75</v>
      </c>
      <c r="B8" s="36" t="s">
        <v>80</v>
      </c>
      <c r="C8" s="37">
        <v>34809</v>
      </c>
      <c r="D8" s="36" t="s">
        <v>85</v>
      </c>
      <c r="E8" s="38" t="s">
        <v>90</v>
      </c>
      <c r="F8" s="31" t="s">
        <v>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18"/>
  <sheetViews>
    <sheetView tabSelected="1" workbookViewId="0">
      <selection activeCell="X18" sqref="X18"/>
    </sheetView>
  </sheetViews>
  <sheetFormatPr defaultRowHeight="15"/>
  <cols>
    <col min="1" max="1" width="10.5703125" customWidth="1"/>
    <col min="3" max="22" width="5.7109375" customWidth="1"/>
    <col min="23" max="23" width="17.7109375" style="64" customWidth="1"/>
  </cols>
  <sheetData>
    <row r="1" spans="1:24" ht="18.75">
      <c r="A1" s="9" t="s">
        <v>106</v>
      </c>
    </row>
    <row r="2" spans="1:24" ht="15.75" thickBot="1"/>
    <row r="3" spans="1:24" ht="15.75" thickBot="1">
      <c r="C3" s="44" t="s">
        <v>107</v>
      </c>
      <c r="D3" s="45"/>
      <c r="E3" s="45"/>
      <c r="F3" s="45"/>
      <c r="G3" s="46"/>
      <c r="H3" s="49" t="s">
        <v>108</v>
      </c>
      <c r="I3" s="50"/>
      <c r="J3" s="50"/>
      <c r="K3" s="50"/>
      <c r="L3" s="51"/>
      <c r="M3" s="54" t="s">
        <v>109</v>
      </c>
      <c r="N3" s="55"/>
      <c r="O3" s="55"/>
      <c r="P3" s="55"/>
      <c r="Q3" s="56"/>
      <c r="R3" s="59" t="s">
        <v>110</v>
      </c>
      <c r="S3" s="60"/>
      <c r="T3" s="60"/>
      <c r="U3" s="60"/>
      <c r="V3" s="61"/>
    </row>
    <row r="4" spans="1:24">
      <c r="A4" s="41" t="s">
        <v>96</v>
      </c>
      <c r="B4" s="42" t="s">
        <v>68</v>
      </c>
      <c r="C4" s="47" t="s">
        <v>99</v>
      </c>
      <c r="D4" s="47" t="s">
        <v>100</v>
      </c>
      <c r="E4" s="47" t="s">
        <v>101</v>
      </c>
      <c r="F4" s="47" t="s">
        <v>102</v>
      </c>
      <c r="G4" s="47" t="s">
        <v>103</v>
      </c>
      <c r="H4" s="52" t="s">
        <v>99</v>
      </c>
      <c r="I4" s="52" t="s">
        <v>100</v>
      </c>
      <c r="J4" s="52" t="s">
        <v>101</v>
      </c>
      <c r="K4" s="52" t="s">
        <v>102</v>
      </c>
      <c r="L4" s="52" t="s">
        <v>103</v>
      </c>
      <c r="M4" s="57" t="s">
        <v>99</v>
      </c>
      <c r="N4" s="57" t="s">
        <v>100</v>
      </c>
      <c r="O4" s="57" t="s">
        <v>101</v>
      </c>
      <c r="P4" s="57" t="s">
        <v>102</v>
      </c>
      <c r="Q4" s="57" t="s">
        <v>103</v>
      </c>
      <c r="R4" s="62" t="s">
        <v>99</v>
      </c>
      <c r="S4" s="62" t="s">
        <v>100</v>
      </c>
      <c r="T4" s="62" t="s">
        <v>101</v>
      </c>
      <c r="U4" s="62" t="s">
        <v>102</v>
      </c>
      <c r="V4" s="62" t="s">
        <v>103</v>
      </c>
      <c r="W4" s="39" t="s">
        <v>112</v>
      </c>
    </row>
    <row r="5" spans="1:24">
      <c r="A5" s="40" t="s">
        <v>71</v>
      </c>
      <c r="B5" s="40" t="s">
        <v>76</v>
      </c>
      <c r="C5" s="48"/>
      <c r="D5" s="48"/>
      <c r="E5" s="48"/>
      <c r="F5" s="48"/>
      <c r="G5" s="48"/>
      <c r="H5" s="53"/>
      <c r="I5" s="53"/>
      <c r="J5" s="53"/>
      <c r="K5" s="53"/>
      <c r="L5" s="53"/>
      <c r="M5" s="58"/>
      <c r="N5" s="58"/>
      <c r="O5" s="58"/>
      <c r="P5" s="58"/>
      <c r="Q5" s="58"/>
      <c r="R5" s="63"/>
      <c r="S5" s="63"/>
      <c r="T5" s="63" t="s">
        <v>104</v>
      </c>
      <c r="U5" s="63"/>
      <c r="V5" s="63"/>
      <c r="W5" s="64" t="s">
        <v>111</v>
      </c>
    </row>
    <row r="6" spans="1:24">
      <c r="A6" s="40" t="s">
        <v>72</v>
      </c>
      <c r="B6" s="40" t="s">
        <v>77</v>
      </c>
      <c r="C6" s="48"/>
      <c r="D6" s="48"/>
      <c r="E6" s="48" t="s">
        <v>104</v>
      </c>
      <c r="F6" s="48" t="s">
        <v>104</v>
      </c>
      <c r="G6" s="48" t="s">
        <v>104</v>
      </c>
      <c r="H6" s="53"/>
      <c r="I6" s="53"/>
      <c r="J6" s="53"/>
      <c r="K6" s="53"/>
      <c r="L6" s="53"/>
      <c r="M6" s="58"/>
      <c r="N6" s="58"/>
      <c r="O6" s="58"/>
      <c r="P6" s="58"/>
      <c r="Q6" s="58"/>
      <c r="R6" s="63"/>
      <c r="S6" s="63"/>
      <c r="T6" s="63"/>
      <c r="U6" s="63"/>
      <c r="V6" s="63"/>
    </row>
    <row r="7" spans="1:24">
      <c r="A7" s="40" t="s">
        <v>73</v>
      </c>
      <c r="B7" s="40" t="s">
        <v>78</v>
      </c>
      <c r="C7" s="48"/>
      <c r="D7" s="48"/>
      <c r="E7" s="48"/>
      <c r="F7" s="48"/>
      <c r="G7" s="48"/>
      <c r="H7" s="53"/>
      <c r="I7" s="53"/>
      <c r="J7" s="53"/>
      <c r="K7" s="53"/>
      <c r="L7" s="53"/>
      <c r="M7" s="58"/>
      <c r="N7" s="58" t="s">
        <v>104</v>
      </c>
      <c r="O7" s="58"/>
      <c r="P7" s="58"/>
      <c r="Q7" s="58"/>
      <c r="R7" s="63"/>
      <c r="S7" s="63"/>
      <c r="T7" s="63"/>
      <c r="U7" s="63"/>
      <c r="V7" s="63"/>
      <c r="X7" s="43"/>
    </row>
    <row r="8" spans="1:24">
      <c r="A8" s="40" t="s">
        <v>74</v>
      </c>
      <c r="B8" s="40" t="s">
        <v>79</v>
      </c>
      <c r="C8" s="48"/>
      <c r="D8" s="48"/>
      <c r="E8" s="48"/>
      <c r="F8" s="48"/>
      <c r="G8" s="48"/>
      <c r="H8" s="53"/>
      <c r="I8" s="53"/>
      <c r="J8" s="53" t="s">
        <v>105</v>
      </c>
      <c r="K8" s="53"/>
      <c r="L8" s="53"/>
      <c r="M8" s="58"/>
      <c r="N8" s="58"/>
      <c r="O8" s="58"/>
      <c r="P8" s="58"/>
      <c r="Q8" s="58"/>
      <c r="R8" s="63"/>
      <c r="S8" s="63"/>
      <c r="T8" s="63"/>
      <c r="U8" s="63"/>
      <c r="V8" s="63"/>
    </row>
    <row r="9" spans="1:24">
      <c r="A9" s="40" t="s">
        <v>75</v>
      </c>
      <c r="B9" s="40" t="s">
        <v>80</v>
      </c>
      <c r="C9" s="48" t="s">
        <v>105</v>
      </c>
      <c r="D9" s="48"/>
      <c r="E9" s="48"/>
      <c r="F9" s="48"/>
      <c r="G9" s="48"/>
      <c r="H9" s="53"/>
      <c r="I9" s="53"/>
      <c r="J9" s="53"/>
      <c r="K9" s="53"/>
      <c r="L9" s="53"/>
      <c r="M9" s="58"/>
      <c r="N9" s="58"/>
      <c r="O9" s="58"/>
      <c r="P9" s="58"/>
      <c r="Q9" s="58"/>
      <c r="R9" s="63"/>
      <c r="S9" s="63"/>
      <c r="T9" s="63" t="s">
        <v>105</v>
      </c>
      <c r="U9" s="63"/>
      <c r="V9" s="63"/>
    </row>
    <row r="18" spans="14:14">
      <c r="N18" s="32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R19"/>
  <sheetViews>
    <sheetView workbookViewId="0">
      <selection activeCell="Q18" sqref="Q18"/>
    </sheetView>
  </sheetViews>
  <sheetFormatPr defaultRowHeight="15"/>
  <cols>
    <col min="1" max="1" width="20.5703125" customWidth="1"/>
    <col min="2" max="11" width="5.7109375" customWidth="1"/>
    <col min="12" max="12" width="7.7109375" customWidth="1"/>
    <col min="13" max="13" width="8.5703125" customWidth="1"/>
    <col min="14" max="14" width="7.140625" customWidth="1"/>
    <col min="15" max="15" width="19.42578125" customWidth="1"/>
    <col min="16" max="16" width="6.140625" customWidth="1"/>
    <col min="17" max="17" width="25.140625" customWidth="1"/>
    <col min="18" max="18" width="28.7109375" customWidth="1"/>
  </cols>
  <sheetData>
    <row r="1" spans="1:18" s="68" customFormat="1" ht="29.25" customHeight="1">
      <c r="A1" s="67" t="s">
        <v>113</v>
      </c>
    </row>
    <row r="2" spans="1:18" ht="72" customHeight="1">
      <c r="A2" s="70" t="s">
        <v>114</v>
      </c>
      <c r="B2" s="89" t="s">
        <v>125</v>
      </c>
      <c r="C2" s="89"/>
      <c r="D2" s="89"/>
      <c r="E2" s="89"/>
      <c r="F2" s="89" t="s">
        <v>126</v>
      </c>
      <c r="G2" s="89"/>
      <c r="H2" s="89"/>
      <c r="I2" s="89"/>
      <c r="J2" s="89" t="s">
        <v>127</v>
      </c>
      <c r="K2" s="89"/>
      <c r="L2" s="87" t="s">
        <v>128</v>
      </c>
      <c r="M2" s="87" t="s">
        <v>129</v>
      </c>
      <c r="N2" s="86" t="s">
        <v>130</v>
      </c>
      <c r="O2" s="87" t="s">
        <v>131</v>
      </c>
      <c r="Q2" s="32"/>
    </row>
    <row r="3" spans="1:18">
      <c r="A3" s="30"/>
      <c r="B3" s="66">
        <v>1</v>
      </c>
      <c r="C3" s="65">
        <v>2</v>
      </c>
      <c r="D3" s="65">
        <v>3</v>
      </c>
      <c r="E3" s="65">
        <v>4</v>
      </c>
      <c r="F3" s="65">
        <v>1</v>
      </c>
      <c r="G3" s="65">
        <v>2</v>
      </c>
      <c r="H3" s="65">
        <v>3</v>
      </c>
      <c r="I3" s="65">
        <v>4</v>
      </c>
      <c r="J3" s="65">
        <v>1</v>
      </c>
      <c r="K3" s="69">
        <v>2</v>
      </c>
      <c r="L3" s="88"/>
      <c r="M3" s="88"/>
      <c r="N3" s="91"/>
      <c r="O3" s="88"/>
    </row>
    <row r="4" spans="1:18">
      <c r="A4" s="30" t="s">
        <v>115</v>
      </c>
      <c r="B4" s="72">
        <v>10</v>
      </c>
      <c r="C4" s="72">
        <v>9</v>
      </c>
      <c r="D4" s="72">
        <v>9</v>
      </c>
      <c r="E4" s="73">
        <v>10</v>
      </c>
      <c r="F4" s="74">
        <v>7</v>
      </c>
      <c r="G4" s="75">
        <v>8</v>
      </c>
      <c r="H4" s="75">
        <v>8</v>
      </c>
      <c r="I4" s="75">
        <v>8</v>
      </c>
      <c r="J4" s="76">
        <v>11</v>
      </c>
      <c r="K4" s="76">
        <v>11</v>
      </c>
      <c r="L4" s="63">
        <f t="shared" ref="L4:L13" si="0">SUM(B4:K4)</f>
        <v>91</v>
      </c>
      <c r="M4" s="85">
        <f t="shared" ref="M4:M13" si="1">L4/$K$18</f>
        <v>0.94791666666666663</v>
      </c>
      <c r="N4" s="93">
        <f>RANK(M4,$M$4:$M$13)</f>
        <v>2</v>
      </c>
      <c r="O4" s="92" t="str">
        <f>IF(L4&gt;$R$10,"отлично",IF(L4&gt;$R$11,"хорошо",IF(L4&gt;$R$12,"удовлетворительно","плохо")))</f>
        <v>отлично</v>
      </c>
      <c r="Q4" s="30" t="s">
        <v>132</v>
      </c>
      <c r="R4" s="30" t="s">
        <v>135</v>
      </c>
    </row>
    <row r="5" spans="1:18">
      <c r="A5" s="30" t="s">
        <v>117</v>
      </c>
      <c r="B5" s="72">
        <v>8</v>
      </c>
      <c r="C5" s="72">
        <v>9</v>
      </c>
      <c r="D5" s="72">
        <v>10</v>
      </c>
      <c r="E5" s="73">
        <v>8</v>
      </c>
      <c r="F5" s="75">
        <v>8</v>
      </c>
      <c r="G5" s="75">
        <v>8</v>
      </c>
      <c r="H5" s="75">
        <v>7</v>
      </c>
      <c r="I5" s="75">
        <v>7</v>
      </c>
      <c r="J5" s="76">
        <v>10</v>
      </c>
      <c r="K5" s="76">
        <v>10</v>
      </c>
      <c r="L5" s="63">
        <f t="shared" si="0"/>
        <v>85</v>
      </c>
      <c r="M5" s="90">
        <f t="shared" si="1"/>
        <v>0.88541666666666663</v>
      </c>
      <c r="N5" s="93">
        <f>RANK(M5,$M$4:$M$13)</f>
        <v>5</v>
      </c>
      <c r="O5" s="92" t="str">
        <f>IF(L5&gt;$R$10,"отлично",IF(L5&gt;$R$11,"хорошо",IF(L5&gt;$R$12,"удовлетворительно","плохо")))</f>
        <v>хорошо</v>
      </c>
      <c r="P5" s="32"/>
      <c r="Q5" s="30" t="s">
        <v>125</v>
      </c>
      <c r="R5" s="30">
        <v>10</v>
      </c>
    </row>
    <row r="6" spans="1:18">
      <c r="A6" s="30" t="s">
        <v>116</v>
      </c>
      <c r="B6" s="72">
        <v>8</v>
      </c>
      <c r="C6" s="72">
        <v>8</v>
      </c>
      <c r="D6" s="72">
        <v>9</v>
      </c>
      <c r="E6" s="72">
        <v>7</v>
      </c>
      <c r="F6" s="75">
        <v>8</v>
      </c>
      <c r="G6" s="75">
        <v>6</v>
      </c>
      <c r="H6" s="75">
        <v>6</v>
      </c>
      <c r="I6" s="75">
        <v>8</v>
      </c>
      <c r="J6" s="76">
        <v>10</v>
      </c>
      <c r="K6" s="76">
        <v>12</v>
      </c>
      <c r="L6" s="63">
        <f t="shared" si="0"/>
        <v>82</v>
      </c>
      <c r="M6" s="90">
        <f t="shared" si="1"/>
        <v>0.85416666666666663</v>
      </c>
      <c r="N6" s="93">
        <f>RANK(M6,$M$4:$M$13)</f>
        <v>8</v>
      </c>
      <c r="O6" s="92" t="str">
        <f>IF(L6&gt;$R$10,"отлично",IF(L6&gt;$R$11,"хорошо",IF(L6&gt;$R$12,"удовлетворительно","плохо")))</f>
        <v>хорошо</v>
      </c>
      <c r="Q6" s="30" t="s">
        <v>133</v>
      </c>
      <c r="R6" s="30">
        <v>8</v>
      </c>
    </row>
    <row r="7" spans="1:18">
      <c r="A7" s="30" t="s">
        <v>118</v>
      </c>
      <c r="B7" s="72">
        <v>9</v>
      </c>
      <c r="C7" s="72">
        <v>9</v>
      </c>
      <c r="D7" s="72">
        <v>9</v>
      </c>
      <c r="E7" s="72">
        <v>9</v>
      </c>
      <c r="F7" s="75">
        <v>6</v>
      </c>
      <c r="G7" s="75">
        <v>7</v>
      </c>
      <c r="H7" s="75">
        <v>6</v>
      </c>
      <c r="I7" s="75">
        <v>6</v>
      </c>
      <c r="J7" s="76">
        <v>11</v>
      </c>
      <c r="K7" s="76">
        <v>11</v>
      </c>
      <c r="L7" s="63">
        <f t="shared" si="0"/>
        <v>83</v>
      </c>
      <c r="M7" s="90">
        <f t="shared" si="1"/>
        <v>0.86458333333333337</v>
      </c>
      <c r="N7" s="93">
        <f>RANK(M7,$M$4:$M$13)</f>
        <v>7</v>
      </c>
      <c r="O7" s="92" t="str">
        <f>IF(L7&gt;$R$10,"отлично",IF(L7&gt;$R$11,"хорошо",IF(L7&gt;$R$12,"удовлетворительно","плохо")))</f>
        <v>хорошо</v>
      </c>
      <c r="Q7" s="71" t="s">
        <v>134</v>
      </c>
      <c r="R7" s="30">
        <v>12</v>
      </c>
    </row>
    <row r="8" spans="1:18">
      <c r="A8" s="30" t="s">
        <v>119</v>
      </c>
      <c r="B8" s="72">
        <v>7</v>
      </c>
      <c r="C8" s="72">
        <v>8</v>
      </c>
      <c r="D8" s="72">
        <v>9</v>
      </c>
      <c r="E8" s="72">
        <v>10</v>
      </c>
      <c r="F8" s="75">
        <v>7</v>
      </c>
      <c r="G8" s="75">
        <v>7</v>
      </c>
      <c r="H8" s="75">
        <v>7</v>
      </c>
      <c r="I8" s="75">
        <v>6</v>
      </c>
      <c r="J8" s="76">
        <v>12</v>
      </c>
      <c r="K8" s="76">
        <v>11</v>
      </c>
      <c r="L8" s="63">
        <f t="shared" si="0"/>
        <v>84</v>
      </c>
      <c r="M8" s="90">
        <f t="shared" si="1"/>
        <v>0.875</v>
      </c>
      <c r="N8" s="93">
        <f>RANK(M8,$M$4:$M$13)</f>
        <v>6</v>
      </c>
      <c r="O8" s="92" t="str">
        <f>IF(L8&gt;$R$10,"отлично",IF(L8&gt;$R$11,"хорошо",IF(L8&gt;$R$12,"удовлетворительно","плохо")))</f>
        <v>хорошо</v>
      </c>
    </row>
    <row r="9" spans="1:18">
      <c r="A9" s="30" t="s">
        <v>120</v>
      </c>
      <c r="B9" s="72">
        <v>8</v>
      </c>
      <c r="C9" s="72">
        <v>9</v>
      </c>
      <c r="D9" s="72">
        <v>8</v>
      </c>
      <c r="E9" s="72">
        <v>7</v>
      </c>
      <c r="F9" s="75">
        <v>10</v>
      </c>
      <c r="G9" s="75">
        <v>7</v>
      </c>
      <c r="H9" s="75">
        <v>8</v>
      </c>
      <c r="I9" s="75">
        <v>8</v>
      </c>
      <c r="J9" s="76">
        <v>11</v>
      </c>
      <c r="K9" s="76">
        <v>12</v>
      </c>
      <c r="L9" s="63">
        <f t="shared" si="0"/>
        <v>88</v>
      </c>
      <c r="M9" s="90">
        <f t="shared" si="1"/>
        <v>0.91666666666666663</v>
      </c>
      <c r="N9" s="93">
        <f>RANK(M9,$M$4:$M$13)</f>
        <v>4</v>
      </c>
      <c r="O9" s="92" t="str">
        <f>IF(L9&gt;$R$10,"отлично",IF(L9&gt;$R$11,"хорошо",IF(L9&gt;$R$12,"удовлетворительно","плохо")))</f>
        <v>хорошо</v>
      </c>
      <c r="Q9" s="30" t="s">
        <v>136</v>
      </c>
      <c r="R9" s="30" t="s">
        <v>137</v>
      </c>
    </row>
    <row r="10" spans="1:18">
      <c r="A10" s="30" t="s">
        <v>121</v>
      </c>
      <c r="B10" s="72">
        <v>6</v>
      </c>
      <c r="C10" s="72">
        <v>10</v>
      </c>
      <c r="D10" s="72">
        <v>10</v>
      </c>
      <c r="E10" s="72">
        <v>10</v>
      </c>
      <c r="F10" s="75">
        <v>9</v>
      </c>
      <c r="G10" s="75">
        <v>8</v>
      </c>
      <c r="H10" s="75">
        <v>8</v>
      </c>
      <c r="I10" s="75">
        <v>8</v>
      </c>
      <c r="J10" s="76">
        <v>10</v>
      </c>
      <c r="K10" s="76">
        <v>10</v>
      </c>
      <c r="L10" s="63">
        <f t="shared" si="0"/>
        <v>89</v>
      </c>
      <c r="M10" s="90">
        <f t="shared" si="1"/>
        <v>0.92708333333333337</v>
      </c>
      <c r="N10" s="93">
        <f>RANK(M10,$M$4:$M$13)</f>
        <v>3</v>
      </c>
      <c r="O10" s="92" t="str">
        <f>IF(L10&gt;$R$10,"отлично",IF(L10&gt;$R$11,"хорошо",IF(L10&gt;$R$12,"удовлетворительно","плохо")))</f>
        <v>хорошо</v>
      </c>
      <c r="Q10" s="30">
        <v>5</v>
      </c>
      <c r="R10" s="77">
        <v>90</v>
      </c>
    </row>
    <row r="11" spans="1:18">
      <c r="A11" s="30" t="s">
        <v>122</v>
      </c>
      <c r="B11" s="72">
        <v>8</v>
      </c>
      <c r="C11" s="72">
        <v>8</v>
      </c>
      <c r="D11" s="72">
        <v>8</v>
      </c>
      <c r="E11" s="72">
        <v>9</v>
      </c>
      <c r="F11" s="75">
        <v>7</v>
      </c>
      <c r="G11" s="75">
        <v>7</v>
      </c>
      <c r="H11" s="75">
        <v>7</v>
      </c>
      <c r="I11" s="75">
        <v>7</v>
      </c>
      <c r="J11" s="76">
        <v>10</v>
      </c>
      <c r="K11" s="76">
        <v>10</v>
      </c>
      <c r="L11" s="63">
        <f t="shared" si="0"/>
        <v>81</v>
      </c>
      <c r="M11" s="90">
        <f t="shared" si="1"/>
        <v>0.84375</v>
      </c>
      <c r="N11" s="93">
        <f>RANK(M11,$M$4:$M$13)</f>
        <v>10</v>
      </c>
      <c r="O11" s="92" t="str">
        <f>IF(L11&gt;$R$10,"отлично",IF(L11&gt;$R$11,"хорошо",IF(L11&gt;$R$12,"удовлетворительно","плохо")))</f>
        <v>удовлетворительно</v>
      </c>
      <c r="Q11" s="30">
        <v>4</v>
      </c>
      <c r="R11" s="77">
        <v>81</v>
      </c>
    </row>
    <row r="12" spans="1:18">
      <c r="A12" s="30" t="s">
        <v>123</v>
      </c>
      <c r="B12" s="72">
        <v>7</v>
      </c>
      <c r="C12" s="72">
        <v>7</v>
      </c>
      <c r="D12" s="72">
        <v>9</v>
      </c>
      <c r="E12" s="72">
        <v>9</v>
      </c>
      <c r="F12" s="75">
        <v>6</v>
      </c>
      <c r="G12" s="75">
        <v>7</v>
      </c>
      <c r="H12" s="75">
        <v>7</v>
      </c>
      <c r="I12" s="75">
        <v>7</v>
      </c>
      <c r="J12" s="76">
        <v>11</v>
      </c>
      <c r="K12" s="76">
        <v>12</v>
      </c>
      <c r="L12" s="63">
        <f t="shared" si="0"/>
        <v>82</v>
      </c>
      <c r="M12" s="90">
        <f t="shared" si="1"/>
        <v>0.85416666666666663</v>
      </c>
      <c r="N12" s="93">
        <f>RANK(M12,$M$4:$M$13)</f>
        <v>8</v>
      </c>
      <c r="O12" s="92" t="str">
        <f>IF(L12&gt;$R$10,"отлично",IF(L12&gt;$R$11,"хорошо",IF(L12&gt;$R$12,"удовлетворительно","плохо")))</f>
        <v>хорошо</v>
      </c>
      <c r="Q12" s="30">
        <v>3</v>
      </c>
      <c r="R12" s="77">
        <v>75</v>
      </c>
    </row>
    <row r="13" spans="1:18">
      <c r="A13" s="30" t="s">
        <v>124</v>
      </c>
      <c r="B13" s="72">
        <v>10</v>
      </c>
      <c r="C13" s="72">
        <v>9</v>
      </c>
      <c r="D13" s="72">
        <v>10</v>
      </c>
      <c r="E13" s="72">
        <v>10</v>
      </c>
      <c r="F13" s="75">
        <v>8</v>
      </c>
      <c r="G13" s="75">
        <v>8</v>
      </c>
      <c r="H13" s="75">
        <v>8</v>
      </c>
      <c r="I13" s="75">
        <v>8</v>
      </c>
      <c r="J13" s="76">
        <v>12</v>
      </c>
      <c r="K13" s="76">
        <v>11</v>
      </c>
      <c r="L13" s="63">
        <f t="shared" si="0"/>
        <v>94</v>
      </c>
      <c r="M13" s="90">
        <f t="shared" si="1"/>
        <v>0.97916666666666663</v>
      </c>
      <c r="N13" s="93">
        <f>RANK(M13,$M$4:$M$13)</f>
        <v>1</v>
      </c>
      <c r="O13" s="92" t="str">
        <f>IF(L13&gt;$R$10,"отлично",IF(L13&gt;$R$11,"хорошо",IF(L13&gt;$R$12,"удовлетворительно","плохо")))</f>
        <v>отлично</v>
      </c>
      <c r="Q13" s="32"/>
      <c r="R13" s="32"/>
    </row>
    <row r="14" spans="1:18">
      <c r="N14" s="94"/>
    </row>
    <row r="15" spans="1:18">
      <c r="A15" t="s">
        <v>138</v>
      </c>
      <c r="B15" s="78">
        <v>10</v>
      </c>
      <c r="C15" s="78">
        <v>10</v>
      </c>
      <c r="D15" s="78">
        <v>10</v>
      </c>
      <c r="E15" s="78">
        <v>10</v>
      </c>
      <c r="F15" s="80">
        <v>8</v>
      </c>
      <c r="G15" s="80">
        <v>8</v>
      </c>
      <c r="H15" s="80">
        <v>8</v>
      </c>
      <c r="I15" s="80">
        <v>8</v>
      </c>
      <c r="J15" s="82">
        <v>12</v>
      </c>
      <c r="K15" s="82">
        <v>12</v>
      </c>
    </row>
    <row r="16" spans="1:18">
      <c r="A16" t="s">
        <v>139</v>
      </c>
      <c r="E16" s="79">
        <f>SUM(B15:E15)</f>
        <v>40</v>
      </c>
      <c r="I16" s="81">
        <f>SUM(F15:I15)</f>
        <v>32</v>
      </c>
      <c r="K16" s="83">
        <f>SUM(J15:K15)</f>
        <v>24</v>
      </c>
      <c r="R16" s="32"/>
    </row>
    <row r="17" spans="1:18">
      <c r="N17" s="32"/>
      <c r="Q17" s="32"/>
    </row>
    <row r="18" spans="1:18" ht="15.75">
      <c r="A18" t="s">
        <v>140</v>
      </c>
      <c r="K18" s="84">
        <f>SUM(E16:K16)</f>
        <v>96</v>
      </c>
      <c r="N18" s="32"/>
      <c r="Q18" s="32"/>
      <c r="R18" s="32"/>
    </row>
    <row r="19" spans="1:18">
      <c r="N19" s="32"/>
      <c r="R19" s="32"/>
    </row>
  </sheetData>
  <mergeCells count="7">
    <mergeCell ref="N2:N3"/>
    <mergeCell ref="O2:O3"/>
    <mergeCell ref="B2:E2"/>
    <mergeCell ref="F2:I2"/>
    <mergeCell ref="J2:K2"/>
    <mergeCell ref="L2:L3"/>
    <mergeCell ref="M2:M3"/>
  </mergeCells>
  <pageMargins left="0.7" right="0.7" top="0.75" bottom="0.75" header="0.3" footer="0.3"/>
  <pageSetup paperSize="9" orientation="portrait" r:id="rId1"/>
  <ignoredErrors>
    <ignoredError sqref="E16 I16 K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Журнал тестирования</vt:lpstr>
      <vt:lpstr>Инвентарный журнал</vt:lpstr>
      <vt:lpstr>План рассаживания учащихся</vt:lpstr>
      <vt:lpstr>Список класса</vt:lpstr>
      <vt:lpstr>Журнал посещаемости </vt:lpstr>
      <vt:lpstr>Рейтинг учащихся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2017-12-22T21:36:28Z</dcterms:modified>
</cp:coreProperties>
</file>